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782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26 (อำเภอ)" sheetId="33" r:id="rId4"/>
    <sheet name="รายตำบลwk 26" sheetId="79" r:id="rId5"/>
    <sheet name="รายงานหมู่บ้าน รง 506" sheetId="151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26'!$A$2:$Q$197</definedName>
  </definedNames>
  <calcPr calcId="124519"/>
  <pivotCaches>
    <pivotCache cacheId="15" r:id="rId9"/>
  </pivotCaches>
</workbook>
</file>

<file path=xl/calcChain.xml><?xml version="1.0" encoding="utf-8"?>
<calcChain xmlns="http://schemas.openxmlformats.org/spreadsheetml/2006/main">
  <c r="N222" i="76"/>
  <c r="M222"/>
  <c r="L222"/>
  <c r="K222"/>
  <c r="J222"/>
  <c r="I222"/>
  <c r="H222"/>
  <c r="G222"/>
  <c r="F222"/>
  <c r="E222"/>
  <c r="D222"/>
  <c r="C222"/>
  <c r="P221" s="1"/>
  <c r="O221"/>
  <c r="N221"/>
  <c r="M221"/>
  <c r="L221"/>
  <c r="K221"/>
  <c r="J221"/>
  <c r="I221"/>
  <c r="H221"/>
  <c r="G221"/>
  <c r="F221"/>
  <c r="E221"/>
  <c r="D221"/>
  <c r="C221"/>
  <c r="O220" s="1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P211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O211"/>
  <c r="N211"/>
  <c r="M211"/>
  <c r="L211"/>
  <c r="K211"/>
  <c r="J211"/>
  <c r="I211"/>
  <c r="H211"/>
  <c r="G211"/>
  <c r="F211" l="1"/>
  <c r="E211" s="1"/>
  <c r="D211"/>
  <c r="C211"/>
  <c r="O210" s="1"/>
  <c r="N210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/>
  <c r="O201" s="1"/>
  <c r="N201"/>
  <c r="M201"/>
  <c r="L201"/>
  <c r="K201"/>
  <c r="J201"/>
  <c r="I201" s="1"/>
  <c r="H201"/>
  <c r="G20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/>
  <c r="O191" s="1"/>
  <c r="N191"/>
  <c r="M191" s="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/>
  <c r="O181" s="1"/>
  <c r="N181"/>
  <c r="M181"/>
  <c r="L181"/>
  <c r="K181"/>
  <c r="J181"/>
  <c r="I181"/>
  <c r="H181"/>
  <c r="G181"/>
  <c r="F181" s="1"/>
  <c r="E181"/>
  <c r="D181"/>
  <c r="C181" s="1"/>
  <c r="O180" s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/>
  <c r="I171"/>
  <c r="H171" s="1"/>
  <c r="G171"/>
  <c r="F171"/>
  <c r="C173" l="1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E171"/>
  <c r="D17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/>
  <c r="H163" l="1"/>
  <c r="G163"/>
  <c r="I163"/>
  <c r="F163"/>
  <c r="N163"/>
  <c r="D163"/>
  <c r="E163"/>
  <c r="M163"/>
  <c r="L163"/>
  <c r="C163"/>
  <c r="K163"/>
  <c r="O162"/>
  <c r="J163"/>
  <c r="O161"/>
  <c r="N161"/>
  <c r="M161"/>
  <c r="L161"/>
  <c r="K161" s="1"/>
  <c r="J161"/>
  <c r="I161"/>
  <c r="H161"/>
  <c r="G161"/>
  <c r="F161"/>
  <c r="E161"/>
  <c r="D161"/>
  <c r="C161"/>
  <c r="O160" s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O151" s="1"/>
  <c r="N151"/>
  <c r="M151" s="1"/>
  <c r="L151" s="1"/>
  <c r="K151"/>
  <c r="J151"/>
  <c r="I151" s="1"/>
  <c r="H151"/>
  <c r="G151"/>
  <c r="F151"/>
  <c r="E151" s="1"/>
  <c r="D151"/>
  <c r="C151"/>
  <c r="O150" s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P141"/>
  <c r="O141" s="1"/>
  <c r="N141"/>
  <c r="M141"/>
  <c r="L141" s="1"/>
  <c r="K141"/>
  <c r="I141"/>
  <c r="H141"/>
  <c r="G141"/>
  <c r="F141"/>
  <c r="E141"/>
  <c r="D141"/>
  <c r="C141"/>
  <c r="O140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/>
  <c r="O131" s="1"/>
  <c r="N131"/>
  <c r="M131"/>
  <c r="L131"/>
  <c r="K131"/>
  <c r="J131" s="1"/>
  <c r="I131"/>
  <c r="H131"/>
  <c r="G131"/>
  <c r="F13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/>
  <c r="O111" s="1"/>
  <c r="N113" l="1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1"/>
  <c r="M111"/>
  <c r="L111"/>
  <c r="K111"/>
  <c r="J111"/>
  <c r="I111"/>
  <c r="H111" s="1"/>
  <c r="G111"/>
  <c r="F111"/>
  <c r="E111"/>
  <c r="D111"/>
  <c r="C111" s="1"/>
  <c r="O110" s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/>
  <c r="G103" l="1"/>
  <c r="F103"/>
  <c r="N103"/>
  <c r="M103"/>
  <c r="D103"/>
  <c r="L103"/>
  <c r="C103"/>
  <c r="O102"/>
  <c r="E103"/>
  <c r="K103"/>
  <c r="J103"/>
  <c r="I103"/>
  <c r="H103"/>
  <c r="O101"/>
  <c r="N101"/>
  <c r="M101"/>
  <c r="L101"/>
  <c r="K101"/>
  <c r="J101"/>
  <c r="I101"/>
  <c r="H101"/>
  <c r="G101"/>
  <c r="F101"/>
  <c r="E101" s="1"/>
  <c r="D101"/>
  <c r="C101"/>
  <c r="O100" s="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/>
  <c r="O91"/>
  <c r="N91"/>
  <c r="M91"/>
  <c r="L91"/>
  <c r="K91"/>
  <c r="J91"/>
  <c r="I91" s="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/>
  <c r="O71"/>
  <c r="N71"/>
  <c r="M71"/>
  <c r="L71"/>
  <c r="K71"/>
  <c r="J71"/>
  <c r="I71" s="1"/>
  <c r="H7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/>
  <c r="O61"/>
  <c r="N61"/>
  <c r="M61"/>
  <c r="L6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/>
  <c r="O51"/>
  <c r="N51"/>
  <c r="M51"/>
  <c r="L51"/>
  <c r="K51"/>
  <c r="J51"/>
  <c r="I51"/>
  <c r="H51"/>
  <c r="G51" s="1"/>
  <c r="F51"/>
  <c r="E51"/>
  <c r="D51"/>
  <c r="C51" s="1"/>
  <c r="O50" s="1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/>
  <c r="E43" l="1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H33" l="1"/>
  <c r="G33"/>
  <c r="F33"/>
  <c r="N33"/>
  <c r="E33"/>
  <c r="M33"/>
  <c r="D33"/>
  <c r="L33"/>
  <c r="C33"/>
  <c r="K33"/>
  <c r="O32"/>
  <c r="J33"/>
  <c r="I33"/>
  <c r="O31"/>
  <c r="N31"/>
  <c r="M31"/>
  <c r="L31"/>
  <c r="K31"/>
  <c r="J31"/>
  <c r="I31"/>
  <c r="H31"/>
  <c r="G31"/>
  <c r="F31"/>
  <c r="E31"/>
  <c r="D31" s="1"/>
  <c r="C31" s="1"/>
  <c r="O30"/>
  <c r="N30"/>
  <c r="M30"/>
  <c r="L30"/>
  <c r="K30"/>
  <c r="J30"/>
  <c r="I30"/>
  <c r="H30"/>
  <c r="G30"/>
  <c r="F30"/>
  <c r="E30"/>
  <c r="D30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/>
  <c r="O21" s="1"/>
  <c r="N21"/>
  <c r="M21"/>
  <c r="L21"/>
  <c r="K21"/>
  <c r="J21"/>
  <c r="I21"/>
  <c r="H21" s="1"/>
  <c r="G21" s="1"/>
  <c r="F21"/>
  <c r="E21"/>
  <c r="D21"/>
  <c r="C21"/>
  <c r="O20" s="1"/>
  <c r="N20"/>
  <c r="M20"/>
  <c r="L20"/>
  <c r="K20"/>
  <c r="J20"/>
  <c r="I20"/>
  <c r="H20"/>
  <c r="G20"/>
  <c r="F20"/>
  <c r="E20"/>
  <c r="D20"/>
  <c r="C20"/>
  <c r="O19"/>
  <c r="O18"/>
  <c r="O17"/>
  <c r="O16"/>
  <c r="O15"/>
  <c r="I23" l="1"/>
  <c r="H23"/>
  <c r="K23"/>
  <c r="J23"/>
  <c r="G23"/>
  <c r="F23"/>
  <c r="N23"/>
  <c r="E23"/>
  <c r="M23"/>
  <c r="D23"/>
  <c r="L23"/>
  <c r="O22"/>
  <c r="N12"/>
  <c r="M12"/>
  <c r="L12"/>
  <c r="K12" s="1"/>
  <c r="J12" s="1"/>
  <c r="I12" s="1"/>
  <c r="D12"/>
  <c r="C12" s="1"/>
  <c r="N11"/>
  <c r="M11" s="1"/>
  <c r="L11" s="1"/>
  <c r="K11"/>
  <c r="J11"/>
  <c r="I11" s="1"/>
  <c r="H11" s="1"/>
  <c r="P11" l="1"/>
  <c r="O11" s="1"/>
  <c r="D13"/>
  <c r="C13"/>
  <c r="G11"/>
  <c r="F11"/>
  <c r="E11" s="1"/>
  <c r="D11" s="1"/>
  <c r="C11"/>
  <c r="O10" s="1"/>
  <c r="N10"/>
  <c r="M10"/>
  <c r="L10"/>
  <c r="K10"/>
  <c r="J10"/>
  <c r="I10"/>
  <c r="H10"/>
  <c r="G10"/>
  <c r="F10"/>
  <c r="E10"/>
  <c r="D10"/>
  <c r="C10"/>
  <c r="O9"/>
  <c r="O8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D196" i="79" l="1"/>
  <c r="C197" s="1"/>
  <c r="B37" i="33"/>
  <c r="B33"/>
  <c r="B32"/>
  <c r="BB31" s="1"/>
  <c r="BA31" s="1"/>
  <c r="AZ31" l="1"/>
  <c r="AY31" s="1"/>
  <c r="AX31" s="1"/>
  <c r="AW31" s="1"/>
  <c r="AV31" s="1"/>
  <c r="AU31" s="1"/>
  <c r="AT31" s="1"/>
  <c r="AS31" s="1"/>
  <c r="AR31" s="1"/>
  <c r="AQ31" s="1"/>
  <c r="AP31" s="1"/>
  <c r="AO31" s="1"/>
  <c r="AN31" s="1"/>
  <c r="AM31" s="1"/>
  <c r="AL31" s="1"/>
  <c r="AK31" l="1"/>
  <c r="AJ31" s="1"/>
  <c r="AI31" s="1"/>
  <c r="AH31" s="1"/>
  <c r="AG31" s="1"/>
  <c r="AF31" s="1"/>
  <c r="AE31" s="1"/>
  <c r="AD31" s="1"/>
  <c r="AC31" s="1"/>
  <c r="AB31" l="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 l="1"/>
  <c r="AA31" s="1"/>
  <c r="Z31" s="1"/>
  <c r="Z25"/>
  <c r="Y25"/>
  <c r="X25"/>
  <c r="X31" s="1"/>
  <c r="W25"/>
  <c r="W31" s="1"/>
  <c r="V25"/>
  <c r="V31" s="1"/>
  <c r="U25"/>
  <c r="U31" s="1"/>
  <c r="T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I27" s="1"/>
  <c r="H27"/>
  <c r="F27"/>
  <c r="E27"/>
  <c r="I26" s="1"/>
  <c r="H26"/>
  <c r="F26" s="1"/>
  <c r="E26"/>
  <c r="I25" s="1"/>
  <c r="H25"/>
  <c r="F25" s="1"/>
  <c r="E25"/>
  <c r="I24" s="1"/>
  <c r="H24"/>
  <c r="F24" s="1"/>
  <c r="E24"/>
  <c r="I23" s="1"/>
  <c r="H23"/>
  <c r="F23"/>
  <c r="E23"/>
  <c r="I22" s="1"/>
  <c r="H22"/>
  <c r="F22" s="1"/>
  <c r="E22"/>
  <c r="I21" s="1"/>
  <c r="H21"/>
  <c r="F21" s="1"/>
  <c r="E21"/>
  <c r="I20" s="1"/>
  <c r="H20"/>
  <c r="F20" s="1"/>
  <c r="E20"/>
  <c r="I19" s="1"/>
  <c r="H19"/>
  <c r="F19"/>
  <c r="E19"/>
  <c r="H18"/>
  <c r="F18" s="1"/>
  <c r="E18"/>
  <c r="I17" s="1"/>
  <c r="H17"/>
  <c r="F17"/>
  <c r="E17"/>
  <c r="N16"/>
  <c r="I16" s="1"/>
  <c r="H16"/>
  <c r="F16"/>
  <c r="E16"/>
  <c r="X15"/>
  <c r="H15"/>
  <c r="F15"/>
  <c r="E15"/>
  <c r="P14"/>
  <c r="I14" s="1"/>
  <c r="H14"/>
  <c r="F14" s="1"/>
  <c r="E14"/>
  <c r="I13" s="1"/>
  <c r="H13"/>
  <c r="F13" s="1"/>
  <c r="E13"/>
  <c r="I12" s="1"/>
  <c r="H12"/>
  <c r="F12" s="1"/>
  <c r="E12"/>
  <c r="H11"/>
  <c r="E11"/>
  <c r="O10"/>
  <c r="N10"/>
  <c r="H10"/>
  <c r="E10"/>
  <c r="P9"/>
  <c r="I9" s="1"/>
  <c r="H9"/>
  <c r="F9" s="1"/>
  <c r="E9"/>
  <c r="P8"/>
  <c r="I8" s="1"/>
  <c r="H8"/>
  <c r="F8" s="1"/>
  <c r="E8"/>
  <c r="P7"/>
  <c r="R9" l="1"/>
  <c r="O15"/>
  <c r="I18"/>
  <c r="Y31" i="33"/>
  <c r="F10" i="10"/>
  <c r="E28"/>
  <c r="F28" s="1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F7" s="1"/>
  <c r="E7"/>
  <c r="R6"/>
  <c r="P6"/>
  <c r="G6"/>
  <c r="F6" s="1"/>
  <c r="E6" s="1"/>
  <c r="D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V25" s="1"/>
  <c r="T25"/>
  <c r="N25"/>
  <c r="V24" s="1"/>
  <c r="T24"/>
  <c r="N24"/>
  <c r="N23"/>
  <c r="N22"/>
  <c r="V21" s="1"/>
  <c r="T21"/>
  <c r="N21"/>
  <c r="V20" s="1"/>
  <c r="T20"/>
  <c r="N20"/>
  <c r="B31" i="33" l="1"/>
  <c r="N27" i="7"/>
  <c r="H6" i="10"/>
  <c r="I6" s="1"/>
  <c r="I7"/>
  <c r="R10"/>
  <c r="P10" s="1"/>
  <c r="O25" i="7"/>
  <c r="O21"/>
  <c r="O20"/>
  <c r="O24"/>
  <c r="N19"/>
  <c r="N18"/>
  <c r="N17"/>
  <c r="V16" s="1"/>
  <c r="T16"/>
  <c r="N16"/>
  <c r="N15"/>
  <c r="N14"/>
  <c r="N13"/>
  <c r="N12"/>
  <c r="V11"/>
  <c r="T11"/>
  <c r="N11"/>
  <c r="N10"/>
  <c r="N9"/>
  <c r="V8" s="1"/>
  <c r="T8"/>
  <c r="N8"/>
  <c r="V7"/>
  <c r="T7"/>
  <c r="O7" s="1"/>
  <c r="N7"/>
  <c r="O8" l="1"/>
  <c r="O11"/>
  <c r="O16"/>
  <c r="N6"/>
  <c r="S5"/>
  <c r="L5" l="1"/>
  <c r="K5"/>
  <c r="J5"/>
  <c r="I5"/>
  <c r="H5"/>
  <c r="G5"/>
  <c r="H12" i="76" s="1"/>
  <c r="F5" i="7"/>
  <c r="D5"/>
  <c r="C5"/>
  <c r="B5"/>
  <c r="M14" i="73"/>
  <c r="L14"/>
  <c r="K14"/>
  <c r="J14"/>
  <c r="I14"/>
  <c r="H14"/>
  <c r="G14"/>
  <c r="F14"/>
  <c r="E14"/>
  <c r="D14"/>
  <c r="C14"/>
  <c r="B14"/>
  <c r="P13" s="1"/>
  <c r="N13"/>
  <c r="N12"/>
  <c r="Q11"/>
  <c r="P11"/>
  <c r="G12" i="76" l="1"/>
  <c r="F12" s="1"/>
  <c r="E12" s="1"/>
  <c r="I13" s="1"/>
  <c r="N5" i="7"/>
  <c r="N11" i="73"/>
  <c r="M11"/>
  <c r="L11"/>
  <c r="K11"/>
  <c r="J11"/>
  <c r="I11"/>
  <c r="H11"/>
  <c r="G11"/>
  <c r="F11" s="1"/>
  <c r="E11"/>
  <c r="D11"/>
  <c r="C11"/>
  <c r="B11"/>
  <c r="N10"/>
  <c r="M10"/>
  <c r="L10"/>
  <c r="K10"/>
  <c r="J10"/>
  <c r="I10"/>
  <c r="H10"/>
  <c r="G10"/>
  <c r="F10"/>
  <c r="E10"/>
  <c r="D10"/>
  <c r="C10"/>
  <c r="B10"/>
  <c r="O12" i="76" l="1"/>
  <c r="E13"/>
  <c r="G13"/>
  <c r="F13"/>
  <c r="N13"/>
  <c r="K13"/>
  <c r="L13"/>
  <c r="H13"/>
  <c r="M13"/>
  <c r="J13"/>
  <c r="N9" i="73"/>
  <c r="M9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T12"/>
  <c r="T13"/>
  <c r="T14"/>
  <c r="T15"/>
  <c r="T17"/>
  <c r="T18"/>
  <c r="T19"/>
  <c r="T22"/>
  <c r="T23"/>
  <c r="T26"/>
  <c r="W9"/>
  <c r="V15"/>
  <c r="O15"/>
  <c r="V19"/>
  <c r="O19"/>
  <c r="V14"/>
  <c r="O14"/>
  <c r="V18"/>
  <c r="O18"/>
  <c r="V10"/>
  <c r="O10" s="1"/>
  <c r="V13"/>
  <c r="O13"/>
  <c r="V17"/>
  <c r="O17" s="1"/>
  <c r="V12"/>
  <c r="O12"/>
  <c r="V26"/>
  <c r="O26"/>
  <c r="V22"/>
  <c r="O22"/>
  <c r="V23"/>
  <c r="O23"/>
  <c r="T6"/>
  <c r="T5" s="1"/>
  <c r="V5" s="1"/>
  <c r="O5" s="1"/>
  <c r="V6"/>
  <c r="O6" s="1"/>
  <c r="T27" l="1"/>
  <c r="V27" l="1"/>
  <c r="O27" s="1"/>
  <c r="W27"/>
  <c r="I15" i="10" l="1"/>
  <c r="P15"/>
  <c r="O16"/>
  <c r="P16" s="1"/>
</calcChain>
</file>

<file path=xl/sharedStrings.xml><?xml version="1.0" encoding="utf-8"?>
<sst xmlns="http://schemas.openxmlformats.org/spreadsheetml/2006/main" count="2496" uniqueCount="426">
  <si>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</si>
  <si>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</si>
  <si>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</si>
  <si>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</si>
  <si>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</si>
  <si>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</si>
  <si>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</si>
  <si>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</si>
  <si>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</si>
  <si>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</si>
  <si>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</si>
  <si>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</si>
  <si>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</si>
  <si>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</si>
  <si>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</si>
  <si>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</si>
  <si>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</si>
  <si>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</si>
  <si>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</si>
  <si>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</si>
  <si>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</si>
  <si>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</si>
  <si>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</si>
  <si>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</si>
  <si>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</si>
  <si>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</si>
  <si>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</si>
  <si>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</si>
  <si>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</si>
  <si>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</si>
  <si>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</si>
  <si>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</si>
  <si>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</si>
  <si>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</si>
  <si>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</si>
  <si>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</si>
  <si>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</si>
  <si>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</si>
  <si>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</si>
  <si>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</si>
  <si>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</si>
  <si>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</si>
  <si>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</si>
  <si>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</si>
  <si>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</si>
  <si>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</si>
  <si>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</si>
  <si>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</si>
  <si>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</si>
  <si>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</si>
  <si>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</si>
  <si>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</si>
  <si>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</si>
  <si>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</si>
  <si>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</si>
  <si>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</si>
  <si>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</si>
  <si>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</si>
  <si>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</si>
  <si>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</si>
  <si>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</si>
  <si>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</si>
  <si>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</si>
  <si>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</si>
  <si>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</si>
  <si>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</si>
  <si>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</si>
  <si>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</si>
  <si>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</si>
  <si>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</si>
  <si>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</si>
  <si>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</si>
  <si>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</si>
  <si>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</si>
  <si>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</si>
  <si>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</si>
  <si>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</si>
  <si>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</si>
  <si>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</si>
  <si>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</si>
  <si>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</si>
  <si>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</si>
  <si>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</si>
  <si>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</si>
  <si>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</si>
  <si>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</si>
  <si>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</si>
  <si>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</si>
  <si>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</si>
  <si>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</si>
  <si>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</si>
  <si>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</si>
  <si>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</si>
  <si>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</si>
  <si>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</si>
  <si>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</si>
  <si>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</si>
  <si>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</si>
  <si>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</si>
  <si>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</si>
  <si>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</si>
  <si>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</si>
  <si>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</si>
  <si>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</si>
  <si>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</si>
  <si>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</si>
  <si>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</si>
  <si>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</si>
  <si>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</si>
  <si>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</si>
  <si>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</si>
  <si>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</si>
  <si>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</si>
  <si>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</si>
  <si>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</si>
  <si>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</si>
  <si>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</si>
  <si>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</si>
  <si>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</si>
  <si>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</si>
  <si>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</si>
  <si>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</si>
  <si>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</si>
  <si>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</si>
  <si>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</si>
  <si>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</si>
  <si>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</si>
  <si>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</si>
  <si>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</si>
  <si>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</si>
  <si>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</si>
  <si>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</si>
  <si>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</si>
  <si>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</si>
  <si>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</si>
  <si>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</si>
  <si>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</si>
  <si>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</si>
  <si>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</si>
  <si>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</si>
  <si>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</si>
  <si>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</si>
  <si>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</si>
  <si>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</si>
  <si>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</si>
  <si>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</si>
  <si>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</si>
  <si>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</si>
  <si>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</si>
  <si>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</si>
  <si>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</si>
  <si>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</si>
  <si>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</si>
  <si>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</si>
  <si>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</si>
  <si>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 xml:space="preserve">                       จำนวนผู้ป่วยโรคไข้เลือดออก จำแนกรายเดือน จังหวัดร้อยเอ็ด ปี 2563  เปรียบเทียบปี 2562  , target  line   และค่ามัธยฐาน 5 ปี  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</si>
  <si>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</si>
  <si>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</si>
  <si>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</si>
  <si>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</si>
  <si>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</si>
  <si>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</si>
  <si>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</si>
  <si>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</si>
  <si>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</si>
  <si>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</si>
  <si>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</si>
  <si>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</si>
  <si>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</si>
  <si>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</si>
  <si>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</si>
  <si>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</si>
  <si>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</si>
  <si>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</si>
  <si>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</si>
  <si>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</si>
  <si>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</si>
  <si>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</si>
  <si>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</si>
  <si>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</si>
  <si>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</si>
  <si>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</si>
  <si>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</si>
  <si>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</si>
  <si>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</si>
  <si>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</si>
  <si>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</si>
  <si>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</si>
  <si>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</si>
  <si>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</si>
  <si>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</si>
  <si>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</si>
  <si>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</si>
  <si>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</si>
  <si>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</si>
  <si>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</si>
  <si>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</si>
  <si>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</si>
  <si>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</si>
  <si>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</si>
  <si>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</si>
  <si>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</si>
  <si>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</si>
  <si>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</si>
  <si>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</si>
  <si>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</si>
  <si>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</si>
  <si>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</si>
  <si>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</si>
  <si>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</si>
  <si>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</si>
  <si>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</si>
  <si>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</si>
  <si>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</si>
  <si>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</si>
  <si>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</si>
  <si>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</si>
  <si>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</si>
  <si>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</si>
  <si>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</si>
  <si>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</si>
  <si>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</si>
  <si>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</si>
  <si>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</si>
  <si>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</si>
  <si>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</si>
  <si>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</si>
  <si>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</si>
  <si>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</si>
  <si>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</si>
  <si>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</si>
  <si>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</si>
  <si>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</si>
  <si>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</si>
  <si>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</si>
  <si>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</si>
  <si>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</si>
  <si>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</si>
  <si>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</si>
  <si>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</si>
  <si>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</si>
  <si>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</si>
  <si>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</si>
  <si>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</si>
  <si>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</si>
  <si>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</si>
  <si>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</si>
  <si>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</si>
  <si>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</si>
  <si>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</si>
  <si>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</si>
  <si>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</si>
  <si>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</si>
  <si>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</si>
  <si>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</si>
  <si>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</si>
  <si>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</si>
  <si>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</si>
  <si>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</si>
  <si>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</si>
  <si>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</si>
  <si>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</si>
  <si>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</si>
  <si>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</si>
  <si>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</si>
  <si>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</si>
  <si>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</si>
  <si>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</si>
  <si>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</si>
  <si>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</si>
  <si>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</si>
  <si>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</si>
  <si>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</si>
  <si>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</si>
  <si>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</si>
  <si>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</si>
  <si>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</si>
  <si>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</si>
  <si>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</si>
  <si>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</si>
  <si>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</si>
  <si>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</si>
  <si>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</si>
  <si>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</si>
  <si>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</si>
  <si>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</si>
  <si>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</si>
  <si>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</si>
  <si>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</si>
  <si>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</si>
  <si>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</si>
  <si>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</si>
  <si>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</si>
  <si>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</si>
  <si>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</si>
  <si>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</si>
  <si>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</si>
  <si>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</si>
  <si>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</si>
  <si>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</si>
  <si>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</si>
  <si>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</si>
  <si>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</si>
  <si>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</si>
  <si>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</si>
  <si>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</si>
  <si>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</si>
  <si>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</si>
  <si>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</si>
  <si>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</si>
  <si>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</si>
  <si>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</si>
  <si>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</si>
  <si>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</si>
  <si>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</si>
  <si>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</si>
  <si>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</si>
  <si>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</si>
  <si>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</si>
  <si>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</si>
  <si>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</si>
  <si>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</si>
  <si>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</si>
  <si>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</si>
  <si>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</si>
  <si>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</si>
  <si>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</si>
  <si>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</si>
  <si>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</si>
  <si>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</si>
  <si>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</si>
  <si>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</si>
  <si>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</si>
  <si>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</si>
  <si>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</si>
  <si>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</si>
  <si>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</si>
  <si>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</si>
  <si>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</si>
  <si>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</si>
  <si>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</si>
  <si>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</si>
  <si>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</si>
  <si>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</si>
  <si>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</si>
  <si>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</si>
  <si>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</si>
  <si>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</si>
  <si>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</si>
  <si>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</si>
  <si>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</si>
  <si>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</si>
  <si>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</si>
  <si>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</si>
  <si>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</si>
  <si>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</si>
  <si>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</si>
  <si>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</si>
  <si>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</si>
  <si>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</si>
  <si>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โรงพยาบาล</t>
  </si>
  <si>
    <t>เขวาน้อย</t>
  </si>
  <si>
    <t>โพธิ์ทอง ผลรวม</t>
  </si>
  <si>
    <t>ศรีสมเด็จ ผลรวม</t>
  </si>
  <si>
    <t>สุวรรณภูมิ ผลรวม</t>
  </si>
  <si>
    <t>ผู้ป่วยไข้เลือดออก รายหมู่บ้าน จำแนกตามสัปดาห์ที่พบผู้ป่วย  ปี 2564</t>
  </si>
  <si>
    <t>โพนพอุง</t>
  </si>
  <si>
    <t>โพนงอย</t>
  </si>
  <si>
    <t>หนองกุง</t>
  </si>
  <si>
    <t>ไคร่นุ่น</t>
  </si>
  <si>
    <t>หนองทัพไทย ผลรวม</t>
  </si>
  <si>
    <t>พนมไพร ผลรวม</t>
  </si>
  <si>
    <t>ห้วยหินลาด ผลรวม</t>
  </si>
  <si>
    <t>หินกอง ผลรวม</t>
  </si>
  <si>
    <t>ภูเงิน ผลรวม</t>
  </si>
  <si>
    <t>นาแซง ผลรวม</t>
  </si>
  <si>
    <t>เสลภูมิ ผลรวม</t>
  </si>
  <si>
    <t>โคกคำเจริญ</t>
  </si>
  <si>
    <t>หนองหน่องพัฒนา</t>
  </si>
  <si>
    <t>เที่ยมแข้</t>
  </si>
  <si>
    <t>พระจันทร์</t>
  </si>
  <si>
    <t>บ้านฝาง ผลรวม</t>
  </si>
  <si>
    <t>อีง่อง ผลรวม</t>
  </si>
  <si>
    <t>น้ำใส ผลรวม</t>
  </si>
  <si>
    <t>ขวัญเมือง ผลรวม</t>
  </si>
  <si>
    <t>ยางกู่</t>
  </si>
  <si>
    <t>มะอึ ผลรวม</t>
  </si>
  <si>
    <t>ธวัชบุรี ผลรวม</t>
  </si>
  <si>
    <t>ฮ่องแฮ่</t>
  </si>
  <si>
    <t>โนนสวรรค์ ผลรวม</t>
  </si>
  <si>
    <t>หนองทุ่งมน</t>
  </si>
  <si>
    <t>รอบเมือง ผลรวม</t>
  </si>
  <si>
    <t>wk 23</t>
  </si>
  <si>
    <t>เก่าน้อย</t>
  </si>
  <si>
    <t>ไพศาล ผลรวม</t>
  </si>
  <si>
    <t>หนองหญ้าหวาย</t>
  </si>
  <si>
    <t>อุ่มเม้า ผลรวม</t>
  </si>
  <si>
    <t>ตลาด</t>
  </si>
  <si>
    <t>โนนใหม่</t>
  </si>
  <si>
    <t>พยอม</t>
  </si>
  <si>
    <t>สวนปอ</t>
  </si>
  <si>
    <t>หนองแคน ผลรวม</t>
  </si>
  <si>
    <t>พระอารามหลวง</t>
  </si>
  <si>
    <t>หนองซำ</t>
  </si>
  <si>
    <t>wk 24</t>
  </si>
  <si>
    <t>กอก</t>
  </si>
  <si>
    <t>ดงแดง ผลรวม</t>
  </si>
  <si>
    <t>เมืองหงส์ ผลรวม</t>
  </si>
  <si>
    <t>โพนทราย ผลรวม</t>
  </si>
  <si>
    <t>wk 25</t>
  </si>
  <si>
    <t>คัดเค้า</t>
  </si>
  <si>
    <t>มะเหลื่อม</t>
  </si>
  <si>
    <t>หนองพอก ผลรวม</t>
  </si>
  <si>
    <t>ข้อมูล  ณ  วันที่  4  กรกฎาคม  2564   (จากรายงาน 506)</t>
  </si>
  <si>
    <t>ข้อมูล  ณ  วันที่  4 กรกฎาคม  2564   (จากรายงาน 506)</t>
  </si>
  <si>
    <t>ข้อมูล  ณ  วันที่ 4 กรกฎาคม 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</si>
  <si>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13  มิถุนายน - 4 กรกฎาคม  2564</t>
  </si>
  <si>
    <t>wk 1 - 22</t>
  </si>
  <si>
    <t>wk 23-26</t>
  </si>
  <si>
    <t>wk 26</t>
  </si>
  <si>
    <t>รวมผู้ป่วยสะสม  wk 1 - 26  (ราย)</t>
  </si>
  <si>
    <t>ข้อมูล ณ วันที่  4 กรกฎาคม  2564 (จากรายงานเร่งด่วน)</t>
  </si>
  <si>
    <t>บักตู้</t>
  </si>
  <si>
    <t>คุ้มขี้เหล็กเหนือ</t>
  </si>
  <si>
    <t>โพนดวน</t>
  </si>
  <si>
    <t>ข้อมูล  ณ  วันที่  4 กรกฎาคม 2564 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</si>
</sst>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</fonts>
  <fills count="2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8" borderId="9" xfId="0" applyNumberFormat="1" applyFont="1" applyFill="1" applyBorder="1" applyAlignment="1">
      <alignment horizontal="center"/>
    </xf>
    <xf numFmtId="0" fontId="58" fillId="18" borderId="9" xfId="16" applyFont="1" applyFill="1" applyBorder="1" applyAlignment="1">
      <alignment horizontal="center" wrapText="1"/>
    </xf>
    <xf numFmtId="3" fontId="12" fillId="18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7" fillId="9" borderId="20" xfId="0" applyFont="1" applyFill="1" applyBorder="1" applyAlignment="1">
      <alignment horizontal="center"/>
    </xf>
    <xf numFmtId="0" fontId="68" fillId="0" borderId="0" xfId="0" applyFont="1"/>
    <xf numFmtId="0" fontId="54" fillId="19" borderId="9" xfId="14" applyFont="1" applyFill="1" applyBorder="1"/>
    <xf numFmtId="0" fontId="69" fillId="0" borderId="24" xfId="0" applyFont="1" applyBorder="1"/>
    <xf numFmtId="0" fontId="70" fillId="0" borderId="24" xfId="0" applyNumberFormat="1" applyFont="1" applyBorder="1"/>
    <xf numFmtId="0" fontId="70" fillId="0" borderId="30" xfId="0" applyNumberFormat="1" applyFont="1" applyBorder="1"/>
    <xf numFmtId="0" fontId="70" fillId="0" borderId="31" xfId="0" applyNumberFormat="1" applyFont="1" applyBorder="1"/>
    <xf numFmtId="0" fontId="69" fillId="0" borderId="32" xfId="0" applyFont="1" applyBorder="1"/>
    <xf numFmtId="0" fontId="69" fillId="0" borderId="33" xfId="0" applyFont="1" applyBorder="1"/>
    <xf numFmtId="0" fontId="70" fillId="0" borderId="33" xfId="0" applyNumberFormat="1" applyFont="1" applyBorder="1"/>
    <xf numFmtId="0" fontId="70" fillId="0" borderId="0" xfId="0" applyNumberFormat="1" applyFont="1"/>
    <xf numFmtId="0" fontId="70" fillId="0" borderId="34" xfId="0" applyNumberFormat="1" applyFont="1" applyBorder="1"/>
    <xf numFmtId="0" fontId="70" fillId="20" borderId="27" xfId="0" applyNumberFormat="1" applyFont="1" applyFill="1" applyBorder="1"/>
    <xf numFmtId="0" fontId="70" fillId="20" borderId="36" xfId="0" applyNumberFormat="1" applyFont="1" applyFill="1" applyBorder="1"/>
    <xf numFmtId="0" fontId="70" fillId="20" borderId="35" xfId="0" applyNumberFormat="1" applyFont="1" applyFill="1" applyBorder="1"/>
    <xf numFmtId="0" fontId="70" fillId="20" borderId="27" xfId="0" applyFont="1" applyFill="1" applyBorder="1"/>
    <xf numFmtId="0" fontId="70" fillId="20" borderId="28" xfId="0" applyFont="1" applyFill="1" applyBorder="1"/>
    <xf numFmtId="0" fontId="54" fillId="21" borderId="9" xfId="14" applyFont="1" applyFill="1" applyBorder="1"/>
    <xf numFmtId="0" fontId="69" fillId="0" borderId="0" xfId="0" applyFont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66" fillId="21" borderId="9" xfId="14" applyFont="1" applyFill="1" applyBorder="1"/>
    <xf numFmtId="0" fontId="69" fillId="16" borderId="24" xfId="0" applyFont="1" applyFill="1" applyBorder="1"/>
    <xf numFmtId="0" fontId="69" fillId="16" borderId="25" xfId="0" applyFont="1" applyFill="1" applyBorder="1"/>
    <xf numFmtId="0" fontId="69" fillId="16" borderId="26" xfId="0" applyFont="1" applyFill="1" applyBorder="1"/>
    <xf numFmtId="0" fontId="69" fillId="16" borderId="30" xfId="0" applyFont="1" applyFill="1" applyBorder="1"/>
    <xf numFmtId="0" fontId="69" fillId="16" borderId="31" xfId="0" applyFont="1" applyFill="1" applyBorder="1"/>
    <xf numFmtId="0" fontId="69" fillId="12" borderId="24" xfId="0" applyFont="1" applyFill="1" applyBorder="1"/>
    <xf numFmtId="0" fontId="69" fillId="12" borderId="25" xfId="0" applyFont="1" applyFill="1" applyBorder="1"/>
    <xf numFmtId="0" fontId="70" fillId="12" borderId="24" xfId="0" applyNumberFormat="1" applyFont="1" applyFill="1" applyBorder="1"/>
    <xf numFmtId="0" fontId="70" fillId="12" borderId="30" xfId="0" applyNumberFormat="1" applyFont="1" applyFill="1" applyBorder="1"/>
    <xf numFmtId="0" fontId="70" fillId="12" borderId="31" xfId="0" applyNumberFormat="1" applyFont="1" applyFill="1" applyBorder="1"/>
    <xf numFmtId="0" fontId="70" fillId="22" borderId="24" xfId="0" applyFont="1" applyFill="1" applyBorder="1"/>
    <xf numFmtId="0" fontId="70" fillId="22" borderId="25" xfId="0" applyFont="1" applyFill="1" applyBorder="1"/>
    <xf numFmtId="0" fontId="70" fillId="22" borderId="24" xfId="0" applyNumberFormat="1" applyFont="1" applyFill="1" applyBorder="1"/>
    <xf numFmtId="0" fontId="70" fillId="22" borderId="30" xfId="0" applyNumberFormat="1" applyFont="1" applyFill="1" applyBorder="1"/>
    <xf numFmtId="0" fontId="70" fillId="22" borderId="31" xfId="0" applyNumberFormat="1" applyFont="1" applyFill="1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32">
    <dxf>
      <font>
        <sz val="18"/>
      </font>
    </dxf>
    <dxf>
      <fill>
        <patternFill>
          <bgColor theme="4" tint="0.79998168889431442"/>
        </patternFill>
      </fill>
    </dxf>
    <dxf>
      <fill>
        <patternFill patternType="solid">
          <bgColor rgb="FFFFFF99"/>
        </patternFill>
      </fill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b/>
      </font>
    </dxf>
    <dxf>
      <font>
        <name val="TH SarabunPSK"/>
        <scheme val="none"/>
      </font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FF99"/>
      <color rgb="FFFF00FF"/>
      <color rgb="FF0000CC"/>
      <color rgb="FFC0C0C0"/>
      <color rgb="FFFF33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Sheet1!$C$3:$C$14</c:f>
              <c:strCache>
                <c:ptCount val="12"/>
                <c:pt idx="0">
                  <c:v>ปทุมรัตต์</c:v>
                </c:pt>
                <c:pt idx="1">
                  <c:v>จตุรพักตรพิมาน</c:v>
                </c:pt>
                <c:pt idx="2">
                  <c:v>ธวัชบุรี</c:v>
                </c:pt>
                <c:pt idx="3">
                  <c:v>สุวรรณภูมิ</c:v>
                </c:pt>
                <c:pt idx="4">
                  <c:v>เมือง</c:v>
                </c:pt>
                <c:pt idx="5">
                  <c:v>โพนทราย</c:v>
                </c:pt>
                <c:pt idx="6">
                  <c:v>เกษตรวิสัย</c:v>
                </c:pt>
                <c:pt idx="7">
                  <c:v>ศรีสมเด็จ</c:v>
                </c:pt>
                <c:pt idx="8">
                  <c:v>เสลภูมิ</c:v>
                </c:pt>
                <c:pt idx="9">
                  <c:v>พนมไพร</c:v>
                </c:pt>
                <c:pt idx="10">
                  <c:v>โพนทอง</c:v>
                </c:pt>
                <c:pt idx="11">
                  <c:v>โพธิ์ชัย</c:v>
                </c:pt>
              </c:strCache>
            </c:strRef>
          </c:cat>
          <c:val>
            <c:numRef>
              <c:f>Sheet1!$D$3:$D$14</c:f>
              <c:numCache>
                <c:formatCode>0.00</c:formatCode>
                <c:ptCount val="12"/>
                <c:pt idx="0">
                  <c:v>29.80570406661575</c:v>
                </c:pt>
                <c:pt idx="1">
                  <c:v>29.762642922691533</c:v>
                </c:pt>
                <c:pt idx="2">
                  <c:v>8.7753937957965871</c:v>
                </c:pt>
                <c:pt idx="3">
                  <c:v>4.2946102641185311</c:v>
                </c:pt>
                <c:pt idx="4">
                  <c:v>3.842877546706974</c:v>
                </c:pt>
                <c:pt idx="5">
                  <c:v>3.5707909301910372</c:v>
                </c:pt>
                <c:pt idx="6">
                  <c:v>3.0504855356144187</c:v>
                </c:pt>
                <c:pt idx="7" formatCode="General">
                  <c:v>2.7123057311020098</c:v>
                </c:pt>
                <c:pt idx="8">
                  <c:v>2.468831008517467</c:v>
                </c:pt>
                <c:pt idx="9">
                  <c:v>1.3625091969370793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28"/>
        <c:axId val="76600064"/>
        <c:axId val="76601600"/>
      </c:barChart>
      <c:catAx>
        <c:axId val="76600064"/>
        <c:scaling>
          <c:orientation val="minMax"/>
        </c:scaling>
        <c:axPos val="b"/>
        <c:tickLblPos val="nextTo"/>
        <c:crossAx val="76601600"/>
        <c:crosses val="autoZero"/>
        <c:auto val="1"/>
        <c:lblAlgn val="ctr"/>
        <c:lblOffset val="100"/>
      </c:catAx>
      <c:valAx>
        <c:axId val="7660160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76600064"/>
        <c:crosses val="autoZero"/>
        <c:crossBetween val="between"/>
      </c:valAx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123825</xdr:colOff>
      <xdr:row>33</xdr:row>
      <xdr:rowOff>104775</xdr:rowOff>
    </xdr:to>
    <xdr:pic>
      <xdr:nvPicPr>
        <xdr:cNvPr id="4" name="รูปภาพ 3" descr="162554830615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7010400" cy="7048500"/>
        </a:xfrm>
        <a:prstGeom prst="rect">
          <a:avLst/>
        </a:prstGeom>
        <a:ln w="5715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66675</xdr:rowOff>
    </xdr:from>
    <xdr:to>
      <xdr:col>17</xdr:col>
      <xdr:colOff>352424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383.529700115738" createdVersion="1" refreshedVersion="3" recordCount="66">
  <cacheSource type="worksheet">
    <worksheetSource ref="A1:T67" sheet="Sheet2" r:id="rId2"/>
  </cacheSource>
  <cacheFields count="20">
    <cacheField name="E0" numFmtId="0">
      <sharedItems containsSemiMixedTypes="0" containsString="0" containsNumber="1" containsInteger="1" minValue="181" maxValue="19212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6">
        <s v="02"/>
        <s v="04"/>
        <s v="15"/>
        <s v="10"/>
        <s v="06"/>
        <s v="01"/>
        <s v="07"/>
        <s v="19"/>
        <s v="13"/>
        <s v="14"/>
        <s v="09"/>
        <s v="11"/>
        <s v="05"/>
        <s v="08"/>
        <s v="03"/>
        <s v="12"/>
      </sharedItems>
    </cacheField>
    <cacheField name="ชื่อหมู่บ้าน" numFmtId="0">
      <sharedItems count="38">
        <s v="เที่ยมแข้"/>
        <s v="ฮ่องแฮ่"/>
        <s v="เขวาน้อย"/>
        <s v="โพนพอุง"/>
        <s v="หนองซำ"/>
        <s v="สวนปอ"/>
        <s v="ยางกู่"/>
        <s v="อ้น"/>
        <s v="บัวแดง"/>
        <s v="ขี้เหล็ก"/>
        <s v="โรงพยาบาล"/>
        <s v="วัดบึง"/>
        <s v="หนองทุ่งมน"/>
        <s v="กอก"/>
        <s v="โนนใหม่"/>
        <s v="หนองหน่องพัฒนา"/>
        <s v="พระจันทร์"/>
        <s v="พระอารามหลวง"/>
        <s v="หนองทัพไทย"/>
        <s v="โพนงอย"/>
        <s v="มะเหลื่อม"/>
        <s v="เก่าน้อย"/>
        <s v="โพนดวน"/>
        <s v="หนองหญ้าหวาย"/>
        <s v="ท่านคร"/>
        <s v="หัวช้าง"/>
        <s v="หนองขาม"/>
        <s v="ตลาด"/>
        <s v="ไคร่นุ่น"/>
        <s v="หนองกุง"/>
        <s v="บักตู้"/>
        <s v="คัดเค้า"/>
        <s v="โคกคำเจริญ"/>
        <s v="คุ้มขี้เหล็กเหนือ"/>
        <s v="หนองแคน"/>
        <s v="หนองแวง"/>
        <s v="เมืองหงส์"/>
        <s v="พยอม"/>
      </sharedItems>
    </cacheField>
    <cacheField name="ตำบล" numFmtId="0">
      <sharedItems count="24">
        <s v="น้ำใส"/>
        <s v="โนนสวรรค์"/>
        <s v="โพธิ์ทอง"/>
        <s v="หินกอง"/>
        <s v="โพนทราย"/>
        <s v="หนองแคน"/>
        <s v="มะอึ"/>
        <s v="หัวช้าง"/>
        <s v="บัวแดง"/>
        <s v="ห้วยหินลาด"/>
        <s v="ในเมือง"/>
        <s v="รอบเมือง"/>
        <s v="ดงแดง"/>
        <s v="อีง่อง"/>
        <s v="บ้านฝาง"/>
        <s v="หนองทัพไทย"/>
        <s v="เกษตรวิสัย"/>
        <s v="หนองพอก"/>
        <s v="ไพศาล"/>
        <s v="อุ่มเม้า"/>
        <s v="นาแซง"/>
        <s v="ภูเงิน"/>
        <s v="ขวัญเมือง"/>
        <s v="เมืองหงส์"/>
      </sharedItems>
    </cacheField>
    <cacheField name="อำเภอ" numFmtId="0">
      <sharedItems count="10">
        <s v="จตุรพักตรพิมาน"/>
        <s v="ปทุมรัตต์"/>
        <s v="ศรีสมเด็จ"/>
        <s v="สุวรรณภูมิ"/>
        <s v="โพนทราย"/>
        <s v="ธวัชบุรี"/>
        <s v="เมือง"/>
        <s v="เกษตรวิสัย"/>
        <s v="พนมไพร"/>
        <s v="เสลภูมิ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06-29T00:00:00"/>
    </cacheField>
    <cacheField name="วันพบผป" numFmtId="14">
      <sharedItems containsSemiMixedTypes="0" containsNonDate="0" containsDate="1" containsString="0" minDate="2021-01-02T00:00:00" maxDate="2021-07-03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26" count="20">
        <n v="22"/>
        <n v="9"/>
        <n v="12"/>
        <n v="21"/>
        <n v="23"/>
        <n v="19"/>
        <n v="26"/>
        <n v="24"/>
        <n v="7"/>
        <n v="4"/>
        <n v="18"/>
        <n v="15"/>
        <n v="25"/>
        <n v="1"/>
        <n v="8"/>
        <n v="2"/>
        <n v="10"/>
        <n v="16"/>
        <n v="0"/>
        <n v="13"/>
      </sharedItems>
    </cacheField>
    <cacheField name="Wkdatesick" numFmtId="0">
      <sharedItems containsSemiMixedTypes="0" containsString="0" containsNumber="1" containsInteger="1" minValue="0" maxValue="2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n v="16290"/>
    <s v="26.D.H.F."/>
    <s v="กฤษณะ พิมศักดิ์"/>
    <s v="5803794"/>
    <s v="ชาย"/>
    <n v="22"/>
    <n v="8"/>
    <s v="นักเรียน"/>
    <s v="105"/>
    <x v="0"/>
    <x v="0"/>
    <x v="0"/>
    <x v="0"/>
    <s v="จตุรพักตรพิมาน"/>
    <d v="2021-05-30T00:00:00"/>
    <d v="2021-05-31T00:00:00"/>
    <m/>
    <d v="2021-01-03T00:00:00"/>
    <x v="0"/>
    <n v="22"/>
  </r>
  <r>
    <n v="16811"/>
    <s v="26.D.H.F."/>
    <s v="กาญจนา  จารุกขมูล"/>
    <s v="4452423"/>
    <s v="หญิง"/>
    <n v="19"/>
    <n v="0"/>
    <s v="นักเรียน"/>
    <s v="5"/>
    <x v="1"/>
    <x v="1"/>
    <x v="1"/>
    <x v="1"/>
    <s v="ปทุมรัตต์"/>
    <d v="2021-06-02T00:00:00"/>
    <d v="2021-06-05T00:00:00"/>
    <m/>
    <d v="2021-01-03T00:00:00"/>
    <x v="0"/>
    <n v="22"/>
  </r>
  <r>
    <n v="7570"/>
    <s v="26.D.H.F."/>
    <s v="จันสี ภูสังข์"/>
    <m/>
    <s v="หญิง"/>
    <n v="86"/>
    <n v="0"/>
    <s v="เกษตร"/>
    <s v="8"/>
    <x v="0"/>
    <x v="2"/>
    <x v="2"/>
    <x v="2"/>
    <s v="ร้อยเอ็ดธนบุรี"/>
    <d v="2021-02-28T00:00:00"/>
    <d v="2021-03-03T00:00:00"/>
    <m/>
    <d v="2021-01-03T00:00:00"/>
    <x v="1"/>
    <n v="9"/>
  </r>
  <r>
    <n v="14708"/>
    <s v="26.D.H.F."/>
    <s v="ณัฐกร ชาวไร่"/>
    <m/>
    <s v="ชาย"/>
    <n v="1"/>
    <n v="0"/>
    <s v="ไม่ทราบอาชีพ/ในปกครอง"/>
    <s v="105"/>
    <x v="2"/>
    <x v="3"/>
    <x v="3"/>
    <x v="3"/>
    <s v="ร้อยเอ็ดธนบุรี"/>
    <d v="2021-03-22T00:00:00"/>
    <d v="2021-03-25T00:00:00"/>
    <m/>
    <d v="2021-01-03T00:00:00"/>
    <x v="2"/>
    <n v="12"/>
  </r>
  <r>
    <n v="17069"/>
    <s v="26.D.H.F."/>
    <s v="ทรงธรรม บุญหล้า"/>
    <s v="1205745"/>
    <s v="ชาย"/>
    <n v="28"/>
    <n v="4"/>
    <s v="เกษตร"/>
    <s v="4"/>
    <x v="3"/>
    <x v="4"/>
    <x v="4"/>
    <x v="4"/>
    <s v="ร้อยเอ็ด"/>
    <d v="2021-05-28T00:00:00"/>
    <d v="2021-05-31T00:00:00"/>
    <m/>
    <d v="2021-01-03T00:00:00"/>
    <x v="0"/>
    <n v="21"/>
  </r>
  <r>
    <n v="16063"/>
    <s v="26.D.H.F."/>
    <s v="ธีระวัฒน์ พิมศักดิ์"/>
    <s v="5710326"/>
    <s v="ชาย"/>
    <n v="17"/>
    <n v="2"/>
    <s v="นักเรียน"/>
    <s v="105"/>
    <x v="0"/>
    <x v="0"/>
    <x v="0"/>
    <x v="0"/>
    <s v="จตุรพักตรพิมาน"/>
    <d v="2021-05-27T00:00:00"/>
    <d v="2021-05-28T00:00:00"/>
    <m/>
    <d v="2021-01-03T00:00:00"/>
    <x v="3"/>
    <n v="21"/>
  </r>
  <r>
    <n v="17043"/>
    <s v="26.D.H.F."/>
    <s v="บรรเทิง หลาบคำ"/>
    <s v="5202829"/>
    <s v="ชาย"/>
    <n v="50"/>
    <n v="0"/>
    <s v="เกษตร"/>
    <s v="6"/>
    <x v="4"/>
    <x v="5"/>
    <x v="5"/>
    <x v="1"/>
    <s v="ปทุมรัตต์"/>
    <d v="2021-06-03T00:00:00"/>
    <d v="2021-06-09T00:00:00"/>
    <m/>
    <d v="2021-01-03T00:00:00"/>
    <x v="4"/>
    <n v="22"/>
  </r>
  <r>
    <n v="16336"/>
    <s v="26.D.H.F."/>
    <s v="ใบบุญ คืนดี"/>
    <s v="1166403"/>
    <s v="หญิง"/>
    <n v="1"/>
    <n v="0"/>
    <s v="ไม่ทราบอาชีพ/ในปกครอง"/>
    <s v="63"/>
    <x v="4"/>
    <x v="6"/>
    <x v="6"/>
    <x v="5"/>
    <s v="ร้อยเอ็ด"/>
    <d v="2021-05-07T00:00:00"/>
    <d v="2021-05-12T00:00:00"/>
    <m/>
    <d v="2021-01-03T00:00:00"/>
    <x v="5"/>
    <n v="18"/>
  </r>
  <r>
    <n v="19017"/>
    <s v="26.D.H.F."/>
    <s v="ประภาภรณ์ แสงหัวช้าง"/>
    <s v="5708761"/>
    <s v="หญิง"/>
    <n v="21"/>
    <n v="11"/>
    <s v="นักเรียน"/>
    <s v="139"/>
    <x v="2"/>
    <x v="7"/>
    <x v="7"/>
    <x v="0"/>
    <s v="จตุรพักตรพิมาน"/>
    <d v="2021-06-25T00:00:00"/>
    <d v="2021-06-29T00:00:00"/>
    <m/>
    <d v="2021-01-03T00:00:00"/>
    <x v="6"/>
    <n v="25"/>
  </r>
  <r>
    <n v="17421"/>
    <s v="26.D.H.F."/>
    <s v="ปุญญพัฒน์ ศรีจันทร์"/>
    <s v="5402550"/>
    <s v="ชาย"/>
    <n v="10"/>
    <n v="0"/>
    <s v="นักเรียน"/>
    <s v="213"/>
    <x v="5"/>
    <x v="8"/>
    <x v="8"/>
    <x v="1"/>
    <s v="ปทุมรัตต์"/>
    <d v="2021-06-09T00:00:00"/>
    <d v="2021-06-14T00:00:00"/>
    <m/>
    <d v="2021-01-03T00:00:00"/>
    <x v="7"/>
    <n v="23"/>
  </r>
  <r>
    <n v="17454"/>
    <s v="26.D.H.F."/>
    <s v="พรพิฆเนตร สีลา"/>
    <s v="640000426"/>
    <s v="หญิง"/>
    <n v="0"/>
    <n v="9"/>
    <s v="ไม่ทราบอาชีพ/ในปกครอง"/>
    <s v="60"/>
    <x v="1"/>
    <x v="1"/>
    <x v="1"/>
    <x v="1"/>
    <s v="หนองฮี"/>
    <d v="2021-06-07T00:00:00"/>
    <d v="2021-06-07T00:00:00"/>
    <m/>
    <d v="2021-01-03T00:00:00"/>
    <x v="4"/>
    <n v="23"/>
  </r>
  <r>
    <n v="14451"/>
    <s v="26.D.H.F."/>
    <s v="รุ่งชัย สีหานาม"/>
    <s v="570180239"/>
    <s v="ชาย"/>
    <n v="46"/>
    <n v="4"/>
    <s v="รับจ้าง,กรรมกร"/>
    <s v="33"/>
    <x v="0"/>
    <x v="9"/>
    <x v="9"/>
    <x v="3"/>
    <s v="สุวรรณภูมิ"/>
    <d v="2021-03-22T00:00:00"/>
    <d v="2021-03-26T00:00:00"/>
    <m/>
    <d v="2021-01-03T00:00:00"/>
    <x v="2"/>
    <n v="12"/>
  </r>
  <r>
    <n v="16457"/>
    <s v="26.D.H.F."/>
    <s v="ศิลปกร สีลา"/>
    <s v="4412697"/>
    <s v="ชาย"/>
    <n v="28"/>
    <n v="0"/>
    <s v="เกษตร"/>
    <s v="28"/>
    <x v="1"/>
    <x v="1"/>
    <x v="1"/>
    <x v="1"/>
    <s v="ปทุมรัตต์"/>
    <d v="2021-05-28T00:00:00"/>
    <d v="2021-06-02T00:00:00"/>
    <m/>
    <d v="2021-01-03T00:00:00"/>
    <x v="0"/>
    <n v="21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6"/>
    <x v="10"/>
    <x v="10"/>
    <x v="6"/>
    <s v="ร้อยเอ็ด"/>
    <d v="2021-02-14T00:00:00"/>
    <d v="2021-02-18T00:00:00"/>
    <m/>
    <d v="2021-01-03T00:00:00"/>
    <x v="8"/>
    <n v="7"/>
  </r>
  <r>
    <n v="4978"/>
    <s v="26.D.H.F."/>
    <s v="สมคิด อเนกศักดิ์"/>
    <s v="746098"/>
    <s v="ชาย"/>
    <n v="42"/>
    <n v="2"/>
    <s v="ค้าขาย"/>
    <s v="27/14"/>
    <x v="4"/>
    <x v="11"/>
    <x v="10"/>
    <x v="6"/>
    <s v="ร้อยเอ็ด"/>
    <d v="2021-01-27T00:00:00"/>
    <d v="2021-01-29T00:00:00"/>
    <m/>
    <d v="2021-01-03T00:00:00"/>
    <x v="9"/>
    <n v="4"/>
  </r>
  <r>
    <n v="16337"/>
    <s v="26.D.H.F."/>
    <s v="สายฝน โนนฤาษี"/>
    <s v="000604492"/>
    <s v="หญิง"/>
    <n v="45"/>
    <n v="0"/>
    <s v="รับจ้าง,กรรมกร"/>
    <s v="225"/>
    <x v="7"/>
    <x v="12"/>
    <x v="11"/>
    <x v="6"/>
    <s v="ร้อยเอ็ด"/>
    <d v="2021-04-25T00:00:00"/>
    <d v="2021-05-02T00:00:00"/>
    <m/>
    <d v="2021-01-03T00:00:00"/>
    <x v="10"/>
    <n v="17"/>
  </r>
  <r>
    <n v="17532"/>
    <s v="26.D.H.F."/>
    <s v="หฤษติ แท่นอินทร์"/>
    <s v="5712742"/>
    <s v="ชาย"/>
    <n v="13"/>
    <n v="9"/>
    <s v="นักเรียน"/>
    <s v="82"/>
    <x v="2"/>
    <x v="13"/>
    <x v="12"/>
    <x v="0"/>
    <s v="จตุรพักตรพิมาน"/>
    <d v="2021-06-12T00:00:00"/>
    <d v="2021-06-12T00:00:00"/>
    <m/>
    <d v="2021-01-03T00:00:00"/>
    <x v="4"/>
    <n v="23"/>
  </r>
  <r>
    <n v="17420"/>
    <s v="26.D.H.F."/>
    <s v="อรสา ยื่งสุข"/>
    <s v="6003670"/>
    <s v="หญิง"/>
    <n v="28"/>
    <n v="0"/>
    <s v="เกษตร"/>
    <s v="285"/>
    <x v="5"/>
    <x v="8"/>
    <x v="8"/>
    <x v="1"/>
    <s v="ปทุมรัตต์"/>
    <d v="2021-06-06T00:00:00"/>
    <d v="2021-06-13T00:00:00"/>
    <m/>
    <d v="2021-01-03T00:00:00"/>
    <x v="7"/>
    <n v="23"/>
  </r>
  <r>
    <n v="16289"/>
    <s v="26.D.H.F."/>
    <s v="อริสา ทุ่งลาด"/>
    <s v="5400046"/>
    <s v="หญิง"/>
    <n v="12"/>
    <n v="8"/>
    <s v="นักเรียน"/>
    <s v="13"/>
    <x v="1"/>
    <x v="7"/>
    <x v="7"/>
    <x v="0"/>
    <s v="จตุรพักตรพิมาน"/>
    <d v="2021-05-28T00:00:00"/>
    <d v="2021-05-31T00:00:00"/>
    <m/>
    <d v="2021-01-03T00:00:00"/>
    <x v="0"/>
    <n v="21"/>
  </r>
  <r>
    <n v="17042"/>
    <s v="66.Dengue fever"/>
    <s v="กนกวรรณ แสนมาลา"/>
    <s v="6202479"/>
    <s v="หญิง"/>
    <n v="12"/>
    <n v="0"/>
    <s v="นักเรียน"/>
    <s v="74"/>
    <x v="8"/>
    <x v="14"/>
    <x v="1"/>
    <x v="1"/>
    <s v="ปทุมรัตต์"/>
    <d v="2021-06-04T00:00:00"/>
    <d v="2021-06-09T00:00:00"/>
    <m/>
    <d v="2021-01-03T00:00:00"/>
    <x v="4"/>
    <n v="22"/>
  </r>
  <r>
    <n v="15768"/>
    <s v="66.Dengue fever"/>
    <s v="กวินธิดา กระจ่างจันทร์"/>
    <s v="5712693"/>
    <s v="หญิง"/>
    <n v="6"/>
    <n v="9"/>
    <s v="นักเรียน"/>
    <s v="133"/>
    <x v="2"/>
    <x v="7"/>
    <x v="7"/>
    <x v="0"/>
    <s v="จตุรพักตรพิมาน"/>
    <d v="2021-05-22T00:00:00"/>
    <d v="2021-05-25T00:00:00"/>
    <m/>
    <d v="2021-01-03T00:00:00"/>
    <x v="3"/>
    <n v="20"/>
  </r>
  <r>
    <n v="16815"/>
    <s v="66.Dengue fever"/>
    <s v="เกียรติศักดิ์ สอนสวัสดิ์"/>
    <s v="5504414"/>
    <s v="ชาย"/>
    <n v="8"/>
    <n v="0"/>
    <s v="นักเรียน"/>
    <s v="36"/>
    <x v="5"/>
    <x v="8"/>
    <x v="8"/>
    <x v="1"/>
    <s v="ปทุมรัตต์"/>
    <d v="2021-06-07T00:00:00"/>
    <d v="2021-06-08T00:00:00"/>
    <m/>
    <d v="2021-01-03T00:00:00"/>
    <x v="4"/>
    <n v="23"/>
  </r>
  <r>
    <n v="17887"/>
    <s v="66.Dengue fever"/>
    <s v="คมสันต์ โพธิสาร"/>
    <s v="5705288"/>
    <s v="ชาย"/>
    <n v="22"/>
    <n v="5"/>
    <s v="นักเรียน"/>
    <s v="140/2"/>
    <x v="1"/>
    <x v="7"/>
    <x v="7"/>
    <x v="0"/>
    <s v="จตุรพักตรพิมาน"/>
    <d v="2021-06-18T00:00:00"/>
    <d v="2021-06-18T00:00:00"/>
    <m/>
    <d v="2021-01-03T00:00:00"/>
    <x v="7"/>
    <n v="24"/>
  </r>
  <r>
    <n v="17885"/>
    <s v="66.Dengue fever"/>
    <s v="จอนห์นี่แอร์ดี้ นามนัย"/>
    <s v="5601632"/>
    <s v="ชาย"/>
    <n v="18"/>
    <n v="6"/>
    <s v="นักเรียน"/>
    <s v="95/2"/>
    <x v="9"/>
    <x v="7"/>
    <x v="7"/>
    <x v="0"/>
    <s v="จตุรพักตรพิมาน"/>
    <d v="2021-06-15T00:00:00"/>
    <d v="2021-06-18T00:00:00"/>
    <m/>
    <d v="2021-01-03T00:00:00"/>
    <x v="7"/>
    <n v="24"/>
  </r>
  <r>
    <n v="17159"/>
    <s v="66.Dengue fever"/>
    <s v="จิรัชญา ยอดดี"/>
    <s v="5602794"/>
    <s v="หญิง"/>
    <n v="19"/>
    <n v="11"/>
    <s v="นักเรียน"/>
    <s v="20"/>
    <x v="10"/>
    <x v="15"/>
    <x v="13"/>
    <x v="0"/>
    <s v="จตุรพักตรพิมาน"/>
    <d v="2021-06-01T00:00:00"/>
    <d v="2021-06-11T00:00:00"/>
    <m/>
    <d v="2021-01-03T00:00:00"/>
    <x v="4"/>
    <n v="22"/>
  </r>
  <r>
    <n v="17160"/>
    <s v="66.Dengue fever"/>
    <s v="ชรินทร์รัตน์ นามนัย"/>
    <s v="5403154"/>
    <s v="หญิง"/>
    <n v="26"/>
    <n v="11"/>
    <s v="นักเรียน"/>
    <s v="12"/>
    <x v="9"/>
    <x v="7"/>
    <x v="7"/>
    <x v="0"/>
    <s v="จตุรพักตรพิมาน"/>
    <d v="2021-06-07T00:00:00"/>
    <d v="2021-06-11T00:00:00"/>
    <m/>
    <d v="2021-01-03T00:00:00"/>
    <x v="4"/>
    <n v="23"/>
  </r>
  <r>
    <n v="16137"/>
    <s v="66.Dengue fever"/>
    <s v="ณัฏฐณิชา เนาวะดี"/>
    <s v="600003120"/>
    <s v="หญิง"/>
    <n v="31"/>
    <n v="2"/>
    <s v="รับจ้าง,กรรมกร"/>
    <s v="5"/>
    <x v="11"/>
    <x v="16"/>
    <x v="14"/>
    <x v="7"/>
    <s v="จุรีเวช"/>
    <d v="2021-05-18T00:00:00"/>
    <d v="2021-05-25T00:00:00"/>
    <m/>
    <d v="2021-01-03T00:00:00"/>
    <x v="3"/>
    <n v="20"/>
  </r>
  <r>
    <n v="17066"/>
    <s v="66.Dengue fever"/>
    <s v="ณัฐพงษ์ ขุนพิลึก"/>
    <s v="1205753"/>
    <s v="ชาย"/>
    <n v="19"/>
    <n v="9"/>
    <s v="นักเรียน"/>
    <s v="โรงแรมเรือนริมน้ำ  เจริญพานิช"/>
    <x v="2"/>
    <x v="17"/>
    <x v="10"/>
    <x v="6"/>
    <s v="ร้อยเอ็ด"/>
    <d v="2021-05-24T00:00:00"/>
    <d v="2021-06-01T00:00:00"/>
    <m/>
    <d v="2021-01-03T00:00:00"/>
    <x v="0"/>
    <n v="21"/>
  </r>
  <r>
    <n v="12665"/>
    <s v="66.Dengue fever"/>
    <s v="ณัฐพล พันธ์คลอง"/>
    <s v="630004139"/>
    <s v="ชาย"/>
    <n v="0"/>
    <n v="10"/>
    <s v="ไม่ทราบอาชีพ/ในปกครอง"/>
    <s v="152"/>
    <x v="0"/>
    <x v="18"/>
    <x v="15"/>
    <x v="8"/>
    <s v="สุวรรณภูมิ"/>
    <d v="2021-04-09T00:00:00"/>
    <d v="2021-04-13T00:00:00"/>
    <m/>
    <d v="2021-01-03T00:00:00"/>
    <x v="11"/>
    <n v="14"/>
  </r>
  <r>
    <n v="18403"/>
    <s v="66.Dengue fever"/>
    <s v="ดวงฤดี ศรีรักษา"/>
    <s v="5510618"/>
    <s v="หญิง"/>
    <n v="20"/>
    <n v="3"/>
    <s v="นักเรียน"/>
    <s v="117"/>
    <x v="4"/>
    <x v="7"/>
    <x v="7"/>
    <x v="0"/>
    <s v="จตุรพักตรพิมาน"/>
    <d v="2021-06-21T00:00:00"/>
    <d v="2021-06-23T00:00:00"/>
    <m/>
    <d v="2021-01-03T00:00:00"/>
    <x v="12"/>
    <n v="25"/>
  </r>
  <r>
    <n v="19019"/>
    <s v="66.Dengue fever"/>
    <s v="เด่นภูมิ พรมวงษา"/>
    <s v="5410595"/>
    <s v="ชาย"/>
    <n v="9"/>
    <n v="7"/>
    <s v="นักเรียน"/>
    <s v="98/1"/>
    <x v="4"/>
    <x v="7"/>
    <x v="7"/>
    <x v="0"/>
    <s v="จตุรพักตรพิมาน"/>
    <d v="2021-06-25T00:00:00"/>
    <d v="2021-06-29T00:00:00"/>
    <m/>
    <d v="2021-01-03T00:00:00"/>
    <x v="6"/>
    <n v="25"/>
  </r>
  <r>
    <n v="181"/>
    <s v="66.Dengue fever"/>
    <s v="ธณัฐพงศ์ สิงห์คง"/>
    <s v="5710647"/>
    <s v="ชาย"/>
    <n v="17"/>
    <n v="11"/>
    <s v="นักเรียน"/>
    <s v="179"/>
    <x v="8"/>
    <x v="7"/>
    <x v="7"/>
    <x v="0"/>
    <s v="จตุรพักตรพิมาน"/>
    <d v="2021-01-04T00:00:00"/>
    <d v="2021-01-04T00:00:00"/>
    <m/>
    <d v="2021-01-03T00:00:00"/>
    <x v="13"/>
    <n v="1"/>
  </r>
  <r>
    <n v="15010"/>
    <s v="66.Dengue fever"/>
    <s v="ธีรภัทร์ เนาวะดี"/>
    <s v="580003469"/>
    <s v="ชาย"/>
    <n v="6"/>
    <n v="3"/>
    <s v="นักเรียน"/>
    <s v="5"/>
    <x v="11"/>
    <x v="19"/>
    <x v="16"/>
    <x v="7"/>
    <s v="จุรีเวช"/>
    <d v="2021-05-11T00:00:00"/>
    <d v="2021-05-15T00:00:00"/>
    <m/>
    <d v="2021-01-03T00:00:00"/>
    <x v="5"/>
    <n v="19"/>
  </r>
  <r>
    <n v="18613"/>
    <s v="66.Dengue fever"/>
    <s v="นภาพร ไตรบุตร"/>
    <s v="0001057"/>
    <s v="หญิง"/>
    <n v="25"/>
    <n v="0"/>
    <s v="รับจ้าง,กรรมกร"/>
    <s v="19/1"/>
    <x v="0"/>
    <x v="20"/>
    <x v="17"/>
    <x v="5"/>
    <s v="ธวัชบุรี"/>
    <d v="2021-06-13T00:00:00"/>
    <d v="2021-06-18T00:00:00"/>
    <m/>
    <d v="2021-01-03T00:00:00"/>
    <x v="7"/>
    <n v="24"/>
  </r>
  <r>
    <n v="19020"/>
    <s v="66.Dengue fever"/>
    <s v="นฤมล หานุสิงห์"/>
    <s v="5410274"/>
    <s v="หญิง"/>
    <n v="9"/>
    <n v="8"/>
    <s v="นักเรียน"/>
    <s v="29"/>
    <x v="12"/>
    <x v="7"/>
    <x v="7"/>
    <x v="0"/>
    <s v="จตุรพักตรพิมาน"/>
    <d v="2021-06-25T00:00:00"/>
    <d v="2021-06-29T00:00:00"/>
    <m/>
    <d v="2021-01-03T00:00:00"/>
    <x v="6"/>
    <n v="25"/>
  </r>
  <r>
    <n v="17068"/>
    <s v="66.Dengue fever"/>
    <s v="นาราพรรณ ตรีกุล"/>
    <s v="1056035"/>
    <s v="หญิง"/>
    <n v="4"/>
    <n v="4"/>
    <s v="ไม่ทราบอาชีพ/ในปกครอง"/>
    <s v="47"/>
    <x v="4"/>
    <x v="21"/>
    <x v="18"/>
    <x v="5"/>
    <s v="ร้อยเอ็ด"/>
    <d v="2021-06-01T00:00:00"/>
    <d v="2021-06-02T00:00:00"/>
    <m/>
    <d v="2021-01-03T00:00:00"/>
    <x v="0"/>
    <n v="22"/>
  </r>
  <r>
    <n v="18860"/>
    <s v="66.Dengue fever"/>
    <s v="น้ำเพชร บริบูรณ์"/>
    <s v="570182649"/>
    <s v="ชาย"/>
    <n v="7"/>
    <n v="4"/>
    <s v="นักเรียน"/>
    <s v="57"/>
    <x v="13"/>
    <x v="22"/>
    <x v="3"/>
    <x v="3"/>
    <s v="สุวรรณภูมิ"/>
    <d v="2021-05-23T00:00:00"/>
    <d v="2021-05-27T00:00:00"/>
    <m/>
    <d v="2021-01-03T00:00:00"/>
    <x v="3"/>
    <n v="21"/>
  </r>
  <r>
    <n v="17067"/>
    <s v="66.Dengue fever"/>
    <s v="ปรีชา กาจกระโทก"/>
    <s v="1205796"/>
    <s v="ชาย"/>
    <n v="26"/>
    <n v="10"/>
    <s v="นักบวช"/>
    <s v="วัดป่าหนองหญ้าหวาย"/>
    <x v="11"/>
    <x v="23"/>
    <x v="19"/>
    <x v="5"/>
    <s v="ร้อยเอ็ด"/>
    <d v="2021-05-28T00:00:00"/>
    <d v="2021-06-03T00:00:00"/>
    <m/>
    <d v="2021-01-03T00:00:00"/>
    <x v="0"/>
    <n v="21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13"/>
    <x v="24"/>
    <x v="10"/>
    <x v="6"/>
    <s v="ร้อยเอ็ด"/>
    <d v="2021-02-22T00:00:00"/>
    <d v="2021-02-25T00:00:00"/>
    <m/>
    <d v="2021-01-03T00:00:00"/>
    <x v="14"/>
    <n v="8"/>
  </r>
  <r>
    <n v="18627"/>
    <s v="66.Dengue fever"/>
    <s v="พัชรา เกตุไทย"/>
    <s v="5703786"/>
    <s v="หญิง"/>
    <n v="38"/>
    <n v="9"/>
    <s v="รับจ้าง,กรรมกร"/>
    <s v="366"/>
    <x v="5"/>
    <x v="25"/>
    <x v="7"/>
    <x v="0"/>
    <s v="จตุรพักตรพิมาน"/>
    <d v="2021-06-24T00:00:00"/>
    <d v="2021-06-25T00:00:00"/>
    <m/>
    <d v="2021-01-03T00:00:00"/>
    <x v="12"/>
    <n v="25"/>
  </r>
  <r>
    <n v="9953"/>
    <s v="66.Dengue fever"/>
    <s v="พิมพ์ลภัทร์ คำเสียง"/>
    <s v="5304133"/>
    <s v="หญิง"/>
    <n v="10"/>
    <n v="0"/>
    <s v="นักเรียน"/>
    <s v="17"/>
    <x v="6"/>
    <x v="26"/>
    <x v="8"/>
    <x v="1"/>
    <s v="ปทุมรัตต์"/>
    <d v="2021-03-20T00:00:00"/>
    <d v="2021-03-23T00:00:00"/>
    <m/>
    <d v="2021-01-03T00:00:00"/>
    <x v="2"/>
    <n v="11"/>
  </r>
  <r>
    <n v="1200"/>
    <s v="66.Dengue fever"/>
    <s v="พีรดา วันทา"/>
    <s v="5705971"/>
    <s v="หญิง"/>
    <n v="6"/>
    <n v="10"/>
    <s v="นักเรียน"/>
    <s v="39"/>
    <x v="2"/>
    <x v="7"/>
    <x v="7"/>
    <x v="0"/>
    <s v="จตุรพักตรพิมาน"/>
    <d v="2021-01-13T00:00:00"/>
    <d v="2021-01-14T00:00:00"/>
    <m/>
    <d v="2021-01-03T00:00:00"/>
    <x v="15"/>
    <n v="2"/>
  </r>
  <r>
    <n v="17422"/>
    <s v="66.Dengue fever"/>
    <s v="พีระพัฒน์ บุญยะวุฒิ"/>
    <s v="4803624"/>
    <s v="ชาย"/>
    <n v="16"/>
    <n v="0"/>
    <s v="นักเรียน"/>
    <s v="213"/>
    <x v="5"/>
    <x v="8"/>
    <x v="8"/>
    <x v="1"/>
    <s v="ปทุมรัตต์"/>
    <d v="2021-06-11T00:00:00"/>
    <d v="2021-06-13T00:00:00"/>
    <m/>
    <d v="2021-01-03T00:00:00"/>
    <x v="7"/>
    <n v="23"/>
  </r>
  <r>
    <n v="7935"/>
    <s v="66.Dengue fever"/>
    <s v="พุทธนันท์  ดีแก้ว"/>
    <s v="5656936"/>
    <s v="ชาย"/>
    <n v="9"/>
    <n v="0"/>
    <s v="นักเรียน"/>
    <s v="26"/>
    <x v="6"/>
    <x v="26"/>
    <x v="8"/>
    <x v="1"/>
    <s v="ปทุมรัตต์"/>
    <d v="2021-03-04T00:00:00"/>
    <d v="2021-03-08T00:00:00"/>
    <m/>
    <d v="2021-01-03T00:00:00"/>
    <x v="16"/>
    <n v="9"/>
  </r>
  <r>
    <n v="16291"/>
    <s v="66.Dengue fever"/>
    <s v="ภัทรชัย มาตย์วิเศษ"/>
    <s v="5900759"/>
    <s v="ชาย"/>
    <n v="16"/>
    <n v="9"/>
    <s v="นักเรียน"/>
    <s v="112"/>
    <x v="0"/>
    <x v="0"/>
    <x v="0"/>
    <x v="0"/>
    <s v="จตุรพักตรพิมาน"/>
    <d v="2021-05-31T00:00:00"/>
    <d v="2021-05-31T00:00:00"/>
    <m/>
    <d v="2021-01-03T00:00:00"/>
    <x v="0"/>
    <n v="22"/>
  </r>
  <r>
    <n v="16810"/>
    <s v="66.Dengue fever"/>
    <s v="ภาสกร ทองวงษ์"/>
    <s v="5503838"/>
    <s v="ชาย"/>
    <n v="8"/>
    <n v="0"/>
    <s v="นักเรียน"/>
    <s v="233"/>
    <x v="10"/>
    <x v="27"/>
    <x v="8"/>
    <x v="1"/>
    <s v="ปทุมรัตต์"/>
    <d v="2021-06-02T00:00:00"/>
    <d v="2021-06-05T00:00:00"/>
    <m/>
    <d v="2021-01-03T00:00:00"/>
    <x v="0"/>
    <n v="22"/>
  </r>
  <r>
    <n v="13681"/>
    <s v="66.Dengue fever"/>
    <s v="มนตรี ไชยนต์"/>
    <m/>
    <s v="ชาย"/>
    <n v="44"/>
    <n v="0"/>
    <s v="เกษตร"/>
    <s v="14"/>
    <x v="12"/>
    <x v="28"/>
    <x v="20"/>
    <x v="9"/>
    <s v="เสลภูมิ"/>
    <d v="2021-04-16T00:00:00"/>
    <d v="2021-04-23T00:00:00"/>
    <m/>
    <d v="2021-01-03T00:00:00"/>
    <x v="17"/>
    <n v="15"/>
  </r>
  <r>
    <n v="13654"/>
    <s v="66.Dengue fever"/>
    <s v="มิณชญา ทองเฟื่อง"/>
    <s v="000160543"/>
    <s v="หญิง"/>
    <n v="10"/>
    <n v="11"/>
    <s v="นักเรียน"/>
    <s v="250"/>
    <x v="1"/>
    <x v="29"/>
    <x v="21"/>
    <x v="9"/>
    <s v="เสลภูมิ"/>
    <d v="2021-04-23T00:00:00"/>
    <d v="2021-04-23T00:00:00"/>
    <m/>
    <d v="2021-01-03T00:00:00"/>
    <x v="17"/>
    <n v="16"/>
  </r>
  <r>
    <n v="19212"/>
    <s v="66.Dengue fever"/>
    <s v="ยุทธพล ชาติมูลตรี"/>
    <s v="5800836"/>
    <s v="ชาย"/>
    <n v="13"/>
    <n v="0"/>
    <s v="นักเรียน"/>
    <s v="55"/>
    <x v="0"/>
    <x v="30"/>
    <x v="1"/>
    <x v="1"/>
    <s v="ปทุมรัตต์"/>
    <d v="2021-06-28T00:00:00"/>
    <d v="2021-07-02T00:00:00"/>
    <m/>
    <d v="2021-01-03T00:00:00"/>
    <x v="6"/>
    <n v="26"/>
  </r>
  <r>
    <n v="16812"/>
    <s v="66.Dengue fever"/>
    <s v="รัชพล   ตลุ่มมุข"/>
    <s v="5304913"/>
    <s v="ชาย"/>
    <n v="11"/>
    <n v="0"/>
    <s v="นักเรียน"/>
    <s v="5"/>
    <x v="1"/>
    <x v="1"/>
    <x v="1"/>
    <x v="1"/>
    <s v="ปทุมรัตต์"/>
    <d v="2021-06-02T00:00:00"/>
    <d v="2021-06-05T00:00:00"/>
    <m/>
    <d v="2021-01-03T00:00:00"/>
    <x v="0"/>
    <n v="22"/>
  </r>
  <r>
    <n v="19021"/>
    <s v="66.Dengue fever"/>
    <s v="วรัญญา ดวงดี"/>
    <s v="5811552"/>
    <s v="หญิง"/>
    <n v="5"/>
    <n v="6"/>
    <s v="ไม่ทราบอาชีพ/ในปกครอง"/>
    <s v="27"/>
    <x v="0"/>
    <x v="0"/>
    <x v="0"/>
    <x v="0"/>
    <s v="จตุรพักตรพิมาน"/>
    <d v="2021-06-28T00:00:00"/>
    <d v="2021-06-29T00:00:00"/>
    <m/>
    <d v="2021-01-03T00:00:00"/>
    <x v="6"/>
    <n v="26"/>
  </r>
  <r>
    <n v="18363"/>
    <s v="66.Dengue fever"/>
    <s v="วริศรา กำมหาวงค์"/>
    <s v="1175552"/>
    <s v="หญิง"/>
    <n v="0"/>
    <n v="9"/>
    <s v="ไม่ทราบอาชีพ/ในปกครอง"/>
    <s v="259"/>
    <x v="5"/>
    <x v="31"/>
    <x v="17"/>
    <x v="5"/>
    <s v="ร้อยเอ็ด"/>
    <d v="2021-06-05T00:00:00"/>
    <d v="2021-06-08T00:00:00"/>
    <m/>
    <d v="2021-01-03T00:00:00"/>
    <x v="4"/>
    <n v="22"/>
  </r>
  <r>
    <n v="15791"/>
    <s v="66.Dengue fever"/>
    <s v="วริษฐา โพธิ์สิงห์"/>
    <m/>
    <s v="หญิง"/>
    <n v="7"/>
    <n v="0"/>
    <s v="นักเรียน"/>
    <s v="169"/>
    <x v="4"/>
    <x v="32"/>
    <x v="22"/>
    <x v="9"/>
    <s v="เสลภูมิ"/>
    <d v="2021-05-18T00:00:00"/>
    <d v="2021-05-23T00:00:00"/>
    <m/>
    <d v="2021-01-03T00:00:00"/>
    <x v="3"/>
    <n v="20"/>
  </r>
  <r>
    <n v="16065"/>
    <s v="66.Dengue fever"/>
    <s v="วลัยลักษณ์ นากองศรี"/>
    <s v="6203881"/>
    <s v="หญิง"/>
    <n v="10"/>
    <n v="4"/>
    <s v="นักเรียน"/>
    <s v="84"/>
    <x v="10"/>
    <x v="15"/>
    <x v="13"/>
    <x v="0"/>
    <s v="จตุรพักตรพิมาน"/>
    <d v="2021-05-25T00:00:00"/>
    <d v="2021-05-28T00:00:00"/>
    <m/>
    <d v="2021-01-03T00:00:00"/>
    <x v="3"/>
    <n v="21"/>
  </r>
  <r>
    <n v="18861"/>
    <s v="66.Dengue fever"/>
    <s v="วิภาวี บุตรกัณหา"/>
    <s v="510140988"/>
    <s v="หญิง"/>
    <n v="20"/>
    <n v="6"/>
    <s v="นักเรียน"/>
    <s v="69"/>
    <x v="11"/>
    <x v="33"/>
    <x v="9"/>
    <x v="3"/>
    <s v="สุวรรณภูมิ"/>
    <d v="2021-06-07T00:00:00"/>
    <d v="2021-06-10T00:00:00"/>
    <m/>
    <d v="2021-01-03T00:00:00"/>
    <x v="4"/>
    <n v="23"/>
  </r>
  <r>
    <n v="18862"/>
    <s v="66.Dengue fever"/>
    <s v="วุฒิพงษ์ สีหานาม"/>
    <s v="600200364"/>
    <s v="ชาย"/>
    <n v="25"/>
    <n v="8"/>
    <s v="รับจ้าง,กรรมกร"/>
    <s v="241"/>
    <x v="11"/>
    <x v="33"/>
    <x v="9"/>
    <x v="3"/>
    <s v="สุวรรณภูมิ"/>
    <d v="2021-06-11T00:00:00"/>
    <d v="2021-06-12T00:00:00"/>
    <m/>
    <d v="2021-01-03T00:00:00"/>
    <x v="4"/>
    <n v="23"/>
  </r>
  <r>
    <n v="17908"/>
    <s v="66.Dengue fever"/>
    <s v="ศักดิ์สิทธิ์ ไชยบุตร"/>
    <s v="500006462"/>
    <s v="ชาย"/>
    <n v="18"/>
    <n v="0"/>
    <s v="นักเรียน"/>
    <s v="9849/23"/>
    <x v="3"/>
    <x v="34"/>
    <x v="10"/>
    <x v="6"/>
    <s v="จุรีเวช"/>
    <d v="2021-06-12T00:00:00"/>
    <d v="2021-06-19T00:00:00"/>
    <m/>
    <d v="2021-01-03T00:00:00"/>
    <x v="7"/>
    <n v="23"/>
  </r>
  <r>
    <n v="4049"/>
    <s v="66.Dengue fever"/>
    <s v="ศักดิ์สิทธิ์ แสนอินทร์"/>
    <m/>
    <s v="ชาย"/>
    <n v="15"/>
    <n v="0"/>
    <s v="นักเรียน"/>
    <s v="21"/>
    <x v="14"/>
    <x v="35"/>
    <x v="16"/>
    <x v="7"/>
    <s v="เกษตรวิสัย"/>
    <d v="2021-01-01T00:00:00"/>
    <d v="2021-01-02T00:00:00"/>
    <m/>
    <d v="2021-01-03T00:00:00"/>
    <x v="18"/>
    <n v="0"/>
  </r>
  <r>
    <n v="10445"/>
    <s v="66.Dengue fever"/>
    <s v="สุรนนท์ แสงภารา"/>
    <s v="6400755"/>
    <s v="ชาย"/>
    <n v="25"/>
    <n v="9"/>
    <s v="ข้าราชการ"/>
    <s v="52/1"/>
    <x v="4"/>
    <x v="7"/>
    <x v="7"/>
    <x v="0"/>
    <s v="จตุรพักตรพิมาน"/>
    <d v="2021-03-25T00:00:00"/>
    <d v="2021-03-29T00:00:00"/>
    <m/>
    <d v="2021-01-03T00:00:00"/>
    <x v="19"/>
    <n v="12"/>
  </r>
  <r>
    <n v="17070"/>
    <s v="66.Dengue fever"/>
    <s v="สุวนันท์ ตรีกุล"/>
    <s v="886252"/>
    <s v="หญิง"/>
    <n v="8"/>
    <n v="11"/>
    <s v="นักเรียน"/>
    <s v="47"/>
    <x v="4"/>
    <x v="21"/>
    <x v="18"/>
    <x v="5"/>
    <s v="ร้อยเอ็ด"/>
    <d v="2021-05-30T00:00:00"/>
    <d v="2021-06-01T00:00:00"/>
    <m/>
    <d v="2021-01-03T00:00:00"/>
    <x v="0"/>
    <n v="22"/>
  </r>
  <r>
    <n v="18626"/>
    <s v="66.Dengue fever"/>
    <s v="หนึ่งธิดา สิมวิเศษ"/>
    <s v="5504632"/>
    <s v="หญิง"/>
    <n v="9"/>
    <n v="1"/>
    <s v="นักเรียน"/>
    <s v="15/2"/>
    <x v="9"/>
    <x v="7"/>
    <x v="7"/>
    <x v="0"/>
    <s v="จตุรพักตรพิมาน"/>
    <d v="2021-06-24T00:00:00"/>
    <d v="2021-06-25T00:00:00"/>
    <m/>
    <d v="2021-01-03T00:00:00"/>
    <x v="12"/>
    <n v="25"/>
  </r>
  <r>
    <n v="17533"/>
    <s v="66.Dengue fever"/>
    <s v="หนูจันทร์ สิรินาโพธิ์"/>
    <s v="5708353"/>
    <s v="หญิง"/>
    <n v="54"/>
    <n v="3"/>
    <s v="เกษตร"/>
    <s v="184"/>
    <x v="2"/>
    <x v="13"/>
    <x v="12"/>
    <x v="0"/>
    <s v="จตุรพักตรพิมาน"/>
    <d v="2021-06-11T00:00:00"/>
    <d v="2021-06-11T00:00:00"/>
    <m/>
    <d v="2021-01-03T00:00:00"/>
    <x v="4"/>
    <n v="23"/>
  </r>
  <r>
    <n v="17534"/>
    <s v="66.Dengue fever"/>
    <s v="อรุณรัตน์ มาตพงษ์"/>
    <s v="5901371"/>
    <s v="หญิง"/>
    <n v="34"/>
    <n v="6"/>
    <s v="รับจ้าง,กรรมกร"/>
    <s v="33"/>
    <x v="0"/>
    <x v="36"/>
    <x v="23"/>
    <x v="0"/>
    <s v="จตุรพักตรพิมาน"/>
    <d v="2021-06-14T00:00:00"/>
    <d v="2021-06-14T00:00:00"/>
    <m/>
    <d v="2021-01-03T00:00:00"/>
    <x v="7"/>
    <n v="24"/>
  </r>
  <r>
    <n v="16809"/>
    <s v="66.Dengue fever"/>
    <s v="อารีรัตน์  ลือโสภา"/>
    <s v="4432149"/>
    <s v="หญิง"/>
    <n v="19"/>
    <n v="0"/>
    <s v="นักเรียน"/>
    <s v="16"/>
    <x v="15"/>
    <x v="37"/>
    <x v="1"/>
    <x v="1"/>
    <s v="ปทุมรัตต์"/>
    <d v="2021-06-01T00:00:00"/>
    <d v="2021-06-03T00:00:00"/>
    <m/>
    <d v="2021-01-03T00:00:00"/>
    <x v="0"/>
    <n v="22"/>
  </r>
  <r>
    <n v="17886"/>
    <s v="66.Dengue fever"/>
    <s v="อุบล เล็กศิริ"/>
    <s v="5708202"/>
    <s v="หญิง"/>
    <n v="47"/>
    <n v="11"/>
    <s v="รับจ้าง,กรรมกร"/>
    <s v="191"/>
    <x v="9"/>
    <x v="7"/>
    <x v="7"/>
    <x v="0"/>
    <s v="จตุรพักตรพิมาน"/>
    <d v="2021-06-17T00:00:00"/>
    <d v="2021-06-18T00:00:00"/>
    <m/>
    <d v="2021-01-03T00:00:00"/>
    <x v="7"/>
    <n v="24"/>
  </r>
  <r>
    <n v="1231"/>
    <s v="66.Dengue fever"/>
    <s v="ไอรดา  พันธ์ผะกา"/>
    <s v="61001892"/>
    <s v="หญิง"/>
    <n v="12"/>
    <n v="0"/>
    <s v="นักเรียน"/>
    <s v="87"/>
    <x v="6"/>
    <x v="26"/>
    <x v="8"/>
    <x v="1"/>
    <s v="ปทุมรัตต์"/>
    <d v="2021-01-10T00:00:00"/>
    <d v="2021-01-13T00:00:00"/>
    <m/>
    <d v="2021-01-03T00:00:00"/>
    <x v="15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5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X78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7">
        <item x="5"/>
        <item x="0"/>
        <item x="14"/>
        <item x="1"/>
        <item x="12"/>
        <item x="4"/>
        <item x="6"/>
        <item x="13"/>
        <item x="10"/>
        <item x="3"/>
        <item x="11"/>
        <item x="15"/>
        <item x="8"/>
        <item x="9"/>
        <item x="2"/>
        <item x="7"/>
        <item t="default"/>
      </items>
    </pivotField>
    <pivotField axis="axisRow" compact="0" outline="0" subtotalTop="0" showAll="0" includeNewItemsInFilter="1" sortType="ascending">
      <items count="39">
        <item x="13"/>
        <item x="21"/>
        <item x="9"/>
        <item x="2"/>
        <item x="31"/>
        <item x="33"/>
        <item x="32"/>
        <item x="28"/>
        <item x="27"/>
        <item x="24"/>
        <item x="0"/>
        <item x="14"/>
        <item x="30"/>
        <item x="8"/>
        <item x="37"/>
        <item x="16"/>
        <item x="17"/>
        <item x="19"/>
        <item x="22"/>
        <item x="3"/>
        <item x="20"/>
        <item x="36"/>
        <item x="6"/>
        <item x="10"/>
        <item x="11"/>
        <item x="5"/>
        <item x="29"/>
        <item x="26"/>
        <item x="34"/>
        <item x="4"/>
        <item x="18"/>
        <item x="12"/>
        <item x="35"/>
        <item x="23"/>
        <item x="15"/>
        <item x="25"/>
        <item x="7"/>
        <item x="1"/>
        <item t="default"/>
      </items>
    </pivotField>
    <pivotField axis="axisRow" compact="0" outline="0" subtotalTop="0" showAll="0" includeNewItemsInFilter="1" sortType="descending">
      <items count="25">
        <item x="7"/>
        <item x="0"/>
        <item x="12"/>
        <item x="13"/>
        <item x="23"/>
        <item x="10"/>
        <item x="11"/>
        <item x="1"/>
        <item x="2"/>
        <item x="3"/>
        <item x="4"/>
        <item x="5"/>
        <item x="6"/>
        <item x="8"/>
        <item x="9"/>
        <item x="14"/>
        <item x="15"/>
        <item x="16"/>
        <item x="17"/>
        <item x="18"/>
        <item x="19"/>
        <item x="20"/>
        <item x="21"/>
        <item x="2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1">
        <item x="7"/>
        <item x="0"/>
        <item x="5"/>
        <item x="1"/>
        <item x="8"/>
        <item x="4"/>
        <item x="6"/>
        <item x="2"/>
        <item x="3"/>
        <item x="9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1">
        <item x="18"/>
        <item x="13"/>
        <item x="15"/>
        <item x="9"/>
        <item x="8"/>
        <item x="14"/>
        <item x="1"/>
        <item x="16"/>
        <item x="2"/>
        <item x="19"/>
        <item x="11"/>
        <item x="17"/>
        <item x="10"/>
        <item x="5"/>
        <item x="3"/>
        <item x="0"/>
        <item x="4"/>
        <item x="7"/>
        <item x="12"/>
        <item x="6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73">
    <i>
      <x/>
      <x v="17"/>
      <x v="17"/>
    </i>
    <i r="2">
      <x v="32"/>
    </i>
    <i t="default" r="1">
      <x v="17"/>
    </i>
    <i r="1">
      <x v="15"/>
      <x v="15"/>
    </i>
    <i t="default" r="1">
      <x v="15"/>
    </i>
    <i t="default">
      <x/>
    </i>
    <i>
      <x v="1"/>
      <x/>
      <x v="35"/>
    </i>
    <i r="2">
      <x v="36"/>
    </i>
    <i t="default" r="1">
      <x/>
    </i>
    <i r="1">
      <x v="1"/>
      <x v="10"/>
    </i>
    <i t="default" r="1">
      <x v="1"/>
    </i>
    <i r="1">
      <x v="3"/>
      <x v="34"/>
    </i>
    <i t="default" r="1">
      <x v="3"/>
    </i>
    <i r="1">
      <x v="2"/>
      <x/>
    </i>
    <i t="default" r="1">
      <x v="2"/>
    </i>
    <i r="1">
      <x v="4"/>
      <x v="21"/>
    </i>
    <i t="default" r="1">
      <x v="4"/>
    </i>
    <i t="default">
      <x v="1"/>
    </i>
    <i>
      <x v="2"/>
      <x v="19"/>
      <x v="1"/>
    </i>
    <i t="default" r="1">
      <x v="19"/>
    </i>
    <i r="1">
      <x v="18"/>
      <x v="4"/>
    </i>
    <i r="2">
      <x v="20"/>
    </i>
    <i t="default" r="1">
      <x v="18"/>
    </i>
    <i r="1">
      <x v="20"/>
      <x v="33"/>
    </i>
    <i t="default" r="1">
      <x v="20"/>
    </i>
    <i r="1">
      <x v="12"/>
      <x v="22"/>
    </i>
    <i t="default" r="1">
      <x v="12"/>
    </i>
    <i t="default">
      <x v="2"/>
    </i>
    <i>
      <x v="3"/>
      <x v="13"/>
      <x v="8"/>
    </i>
    <i r="2">
      <x v="13"/>
    </i>
    <i r="2">
      <x v="27"/>
    </i>
    <i t="default" r="1">
      <x v="13"/>
    </i>
    <i r="1">
      <x v="7"/>
      <x v="11"/>
    </i>
    <i r="2">
      <x v="12"/>
    </i>
    <i r="2">
      <x v="14"/>
    </i>
    <i r="2">
      <x v="37"/>
    </i>
    <i t="default" r="1">
      <x v="7"/>
    </i>
    <i r="1">
      <x v="11"/>
      <x v="25"/>
    </i>
    <i t="default" r="1">
      <x v="11"/>
    </i>
    <i t="default">
      <x v="3"/>
    </i>
    <i>
      <x v="4"/>
      <x v="16"/>
      <x v="30"/>
    </i>
    <i t="default" r="1">
      <x v="16"/>
    </i>
    <i t="default">
      <x v="4"/>
    </i>
    <i>
      <x v="5"/>
      <x v="10"/>
      <x v="29"/>
    </i>
    <i t="default" r="1">
      <x v="10"/>
    </i>
    <i t="default">
      <x v="5"/>
    </i>
    <i>
      <x v="6"/>
      <x v="5"/>
      <x v="9"/>
    </i>
    <i r="2">
      <x v="16"/>
    </i>
    <i r="2">
      <x v="23"/>
    </i>
    <i r="2">
      <x v="24"/>
    </i>
    <i r="2">
      <x v="28"/>
    </i>
    <i t="default" r="1">
      <x v="5"/>
    </i>
    <i r="1">
      <x v="6"/>
      <x v="31"/>
    </i>
    <i t="default" r="1">
      <x v="6"/>
    </i>
    <i t="default">
      <x v="6"/>
    </i>
    <i>
      <x v="7"/>
      <x v="8"/>
      <x v="3"/>
    </i>
    <i t="default" r="1">
      <x v="8"/>
    </i>
    <i t="default">
      <x v="7"/>
    </i>
    <i>
      <x v="8"/>
      <x v="14"/>
      <x v="2"/>
    </i>
    <i r="2">
      <x v="5"/>
    </i>
    <i t="default" r="1">
      <x v="14"/>
    </i>
    <i r="1">
      <x v="9"/>
      <x v="18"/>
    </i>
    <i r="2">
      <x v="19"/>
    </i>
    <i t="default" r="1">
      <x v="9"/>
    </i>
    <i t="default">
      <x v="8"/>
    </i>
    <i>
      <x v="9"/>
      <x v="21"/>
      <x v="7"/>
    </i>
    <i t="default" r="1">
      <x v="21"/>
    </i>
    <i r="1">
      <x v="23"/>
      <x v="6"/>
    </i>
    <i t="default" r="1">
      <x v="23"/>
    </i>
    <i r="1">
      <x v="22"/>
      <x v="26"/>
    </i>
    <i t="default" r="1">
      <x v="22"/>
    </i>
    <i t="default">
      <x v="9"/>
    </i>
    <i t="grand">
      <x/>
    </i>
  </rowItems>
  <colFields count="1">
    <field x="18"/>
  </colFields>
  <col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colItems>
  <dataFields count="1">
    <dataField name="ราย" fld="15" subtotal="count" baseField="0" baseItem="0"/>
  </dataFields>
  <formats count="32">
    <format dxfId="21">
      <pivotArea type="all" outline="0" fieldPosition="0"/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4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5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6">
      <pivotArea grandCol="1" outline="0" fieldPosition="0"/>
    </format>
    <format dxfId="27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8">
      <pivotArea dataOnly="0" labelOnly="1" grandRow="1" outline="0" fieldPosition="0"/>
    </format>
    <format dxfId="29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0">
      <pivotArea grandRow="1" outline="0" fieldPosition="0"/>
    </format>
    <format dxfId="3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type="origin" dataOnly="0" labelOnly="1" outline="0" fieldPosition="0"/>
    </format>
    <format dxfId="19">
      <pivotArea field="12" type="button" dataOnly="0" labelOnly="1" outline="0" axis="axisRow" fieldPosition="0"/>
    </format>
    <format dxfId="18">
      <pivotArea field="11" type="button" dataOnly="0" labelOnly="1" outline="0" axis="axisRow" fieldPosition="1"/>
    </format>
    <format dxfId="17">
      <pivotArea field="10" type="button" dataOnly="0" labelOnly="1" outline="0" axis="axisRow" fieldPosition="2"/>
    </format>
    <format dxfId="16">
      <pivotArea field="18" type="button" dataOnly="0" labelOnly="1" outline="0" axis="axisCol" fieldPosition="0"/>
    </format>
    <format dxfId="15">
      <pivotArea type="topRight" dataOnly="0" labelOnly="1" outline="0" fieldPosition="0"/>
    </format>
    <format dxfId="14">
      <pivotArea dataOnly="0" labelOnly="1" outline="0" fieldPosition="0">
        <references count="1">
          <reference field="18" count="0"/>
        </references>
      </pivotArea>
    </format>
    <format dxfId="13">
      <pivotArea dataOnly="0" labelOnly="1" grandCol="1" outline="0" fieldPosition="0"/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2" count="0" defaultSubtotal="1"/>
        </references>
      </pivotArea>
    </format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A5" sqref="A5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48" t="s">
        <v>336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162"/>
    </row>
    <row r="2" spans="1:30" ht="23.25">
      <c r="A2" s="164"/>
      <c r="B2" s="164"/>
      <c r="C2" s="82" t="s">
        <v>413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2">
        <v>118</v>
      </c>
      <c r="C4" s="272">
        <v>91</v>
      </c>
      <c r="D4" s="272">
        <v>103</v>
      </c>
      <c r="E4" s="272">
        <v>44</v>
      </c>
      <c r="F4" s="272">
        <v>30</v>
      </c>
      <c r="G4" s="272">
        <v>76</v>
      </c>
      <c r="H4" s="272">
        <v>165</v>
      </c>
      <c r="I4" s="272">
        <v>221</v>
      </c>
      <c r="J4" s="272">
        <v>152</v>
      </c>
      <c r="K4" s="272">
        <v>119</v>
      </c>
      <c r="L4" s="272">
        <v>44</v>
      </c>
      <c r="M4" s="272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2">
        <v>16</v>
      </c>
      <c r="C5" s="272">
        <v>9</v>
      </c>
      <c r="D5" s="272">
        <v>10</v>
      </c>
      <c r="E5" s="272">
        <v>24</v>
      </c>
      <c r="F5" s="272">
        <v>47</v>
      </c>
      <c r="G5" s="272">
        <v>186</v>
      </c>
      <c r="H5" s="272">
        <v>139</v>
      </c>
      <c r="I5" s="272">
        <v>115</v>
      </c>
      <c r="J5" s="272">
        <v>44</v>
      </c>
      <c r="K5" s="272">
        <v>18</v>
      </c>
      <c r="L5" s="272">
        <v>6</v>
      </c>
      <c r="M5" s="272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2">
        <v>5</v>
      </c>
      <c r="C6" s="272">
        <v>7</v>
      </c>
      <c r="D6" s="272">
        <v>6</v>
      </c>
      <c r="E6" s="272">
        <v>28</v>
      </c>
      <c r="F6" s="272">
        <v>184</v>
      </c>
      <c r="G6" s="272">
        <v>370</v>
      </c>
      <c r="H6" s="272">
        <v>269</v>
      </c>
      <c r="I6" s="272">
        <v>232</v>
      </c>
      <c r="J6" s="272">
        <v>132</v>
      </c>
      <c r="K6" s="272">
        <v>46</v>
      </c>
      <c r="L6" s="272">
        <v>52</v>
      </c>
      <c r="M6" s="272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2">
        <v>49</v>
      </c>
      <c r="C7" s="272">
        <v>77</v>
      </c>
      <c r="D7" s="272">
        <v>82</v>
      </c>
      <c r="E7" s="272">
        <v>96</v>
      </c>
      <c r="F7" s="272">
        <v>275</v>
      </c>
      <c r="G7" s="272">
        <v>822</v>
      </c>
      <c r="H7" s="272">
        <v>863</v>
      </c>
      <c r="I7" s="272">
        <v>565</v>
      </c>
      <c r="J7" s="272">
        <v>462</v>
      </c>
      <c r="K7" s="272">
        <v>308</v>
      </c>
      <c r="L7" s="272">
        <v>142</v>
      </c>
      <c r="M7" s="272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2">
        <v>59</v>
      </c>
      <c r="C8" s="272">
        <v>49</v>
      </c>
      <c r="D8" s="272">
        <v>67</v>
      </c>
      <c r="E8" s="272">
        <v>126</v>
      </c>
      <c r="F8" s="272">
        <v>207</v>
      </c>
      <c r="G8" s="272">
        <v>228</v>
      </c>
      <c r="H8" s="272">
        <v>352</v>
      </c>
      <c r="I8" s="272">
        <v>296</v>
      </c>
      <c r="J8" s="272">
        <v>171</v>
      </c>
      <c r="K8" s="272">
        <v>49</v>
      </c>
      <c r="L8" s="272">
        <v>25</v>
      </c>
      <c r="M8" s="272">
        <v>9</v>
      </c>
      <c r="N8" s="121">
        <f t="shared" si="0"/>
        <v>1638</v>
      </c>
      <c r="P8" s="122"/>
      <c r="S8" s="122"/>
      <c r="T8" s="39"/>
    </row>
    <row r="9" spans="1:30" ht="23.25">
      <c r="A9" s="273" t="s">
        <v>337</v>
      </c>
      <c r="B9" s="274">
        <f>MEDIAN(B4:B8)</f>
        <v>49</v>
      </c>
      <c r="C9" s="274">
        <f t="shared" ref="C9:M9" si="1">MEDIAN(C4:C8)</f>
        <v>49</v>
      </c>
      <c r="D9" s="274">
        <f t="shared" si="1"/>
        <v>67</v>
      </c>
      <c r="E9" s="274">
        <f t="shared" si="1"/>
        <v>44</v>
      </c>
      <c r="F9" s="274">
        <f t="shared" si="1"/>
        <v>184</v>
      </c>
      <c r="G9" s="274">
        <f t="shared" si="1"/>
        <v>228</v>
      </c>
      <c r="H9" s="274">
        <f t="shared" si="1"/>
        <v>269</v>
      </c>
      <c r="I9" s="274">
        <f t="shared" si="1"/>
        <v>232</v>
      </c>
      <c r="J9" s="274">
        <f t="shared" si="1"/>
        <v>152</v>
      </c>
      <c r="K9" s="274">
        <f t="shared" si="1"/>
        <v>49</v>
      </c>
      <c r="L9" s="274">
        <f t="shared" si="1"/>
        <v>44</v>
      </c>
      <c r="M9" s="274">
        <f t="shared" si="1"/>
        <v>21</v>
      </c>
      <c r="N9" s="275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5</v>
      </c>
      <c r="E13" s="135">
        <v>4</v>
      </c>
      <c r="F13" s="135">
        <v>16</v>
      </c>
      <c r="G13" s="135">
        <v>33</v>
      </c>
      <c r="H13" s="135"/>
      <c r="I13" s="269"/>
      <c r="J13" s="269"/>
      <c r="K13" s="269"/>
      <c r="L13" s="269"/>
      <c r="M13" s="269"/>
      <c r="N13" s="135">
        <f t="shared" si="0"/>
        <v>66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338</v>
      </c>
      <c r="B14" s="218">
        <f>B13</f>
        <v>5</v>
      </c>
      <c r="C14" s="218">
        <f>B13+C13</f>
        <v>8</v>
      </c>
      <c r="D14" s="218">
        <f>B13+C13+D13</f>
        <v>13</v>
      </c>
      <c r="E14" s="136">
        <f>SUM(B13:E13)</f>
        <v>17</v>
      </c>
      <c r="F14" s="136">
        <f>SUM(B13:F13)</f>
        <v>33</v>
      </c>
      <c r="G14" s="136">
        <f>SUM(B13:G13)</f>
        <v>66</v>
      </c>
      <c r="H14" s="136">
        <f>SUM(B13:H13)</f>
        <v>66</v>
      </c>
      <c r="I14" s="136">
        <f>SUM(B13:I13)</f>
        <v>66</v>
      </c>
      <c r="J14" s="136">
        <f>SUM(B13:J13)</f>
        <v>66</v>
      </c>
      <c r="K14" s="136">
        <f>SUM(B13:K13)</f>
        <v>66</v>
      </c>
      <c r="L14" s="136">
        <f>SUM(B13:L13)</f>
        <v>66</v>
      </c>
      <c r="M14" s="136">
        <f>SUM(B13:M13)</f>
        <v>66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155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49"/>
      <c r="E31" s="349"/>
      <c r="F31" s="349"/>
      <c r="G31" s="349"/>
      <c r="H31" s="349"/>
      <c r="I31" s="349"/>
      <c r="J31" s="349"/>
      <c r="K31" s="349"/>
    </row>
    <row r="32" spans="1:19">
      <c r="D32" s="349"/>
      <c r="E32" s="349"/>
      <c r="F32" s="349"/>
      <c r="G32" s="349"/>
      <c r="H32" s="349"/>
      <c r="I32" s="349"/>
      <c r="J32" s="349"/>
      <c r="K32" s="349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R5" sqref="R5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339</v>
      </c>
      <c r="R1" s="353" t="s">
        <v>340</v>
      </c>
      <c r="S1" s="353"/>
      <c r="T1" s="353"/>
      <c r="U1" s="353"/>
      <c r="V1" s="353"/>
      <c r="W1" s="353"/>
    </row>
    <row r="2" spans="1:26" ht="24">
      <c r="B2" s="82" t="s">
        <v>414</v>
      </c>
      <c r="R2" s="43"/>
      <c r="S2" s="43"/>
      <c r="T2" s="354" t="s">
        <v>359</v>
      </c>
      <c r="U2" s="355"/>
      <c r="V2" s="355"/>
      <c r="W2" s="356"/>
    </row>
    <row r="3" spans="1:26" ht="24">
      <c r="A3" s="19" t="s">
        <v>9</v>
      </c>
      <c r="B3" s="350" t="s">
        <v>43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2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f t="shared" ref="B5:L5" si="0">B6+B7</f>
        <v>1</v>
      </c>
      <c r="C5" s="148">
        <f t="shared" si="0"/>
        <v>2</v>
      </c>
      <c r="D5" s="329">
        <f t="shared" si="0"/>
        <v>0</v>
      </c>
      <c r="E5" s="148">
        <v>1</v>
      </c>
      <c r="F5" s="148">
        <f t="shared" si="0"/>
        <v>1</v>
      </c>
      <c r="G5" s="148">
        <f t="shared" si="0"/>
        <v>1</v>
      </c>
      <c r="H5" s="328">
        <f t="shared" si="0"/>
        <v>0</v>
      </c>
      <c r="I5" s="328">
        <f t="shared" si="0"/>
        <v>0</v>
      </c>
      <c r="J5" s="328">
        <f t="shared" si="0"/>
        <v>0</v>
      </c>
      <c r="K5" s="328">
        <f t="shared" si="0"/>
        <v>0</v>
      </c>
      <c r="L5" s="328">
        <f t="shared" si="0"/>
        <v>0</v>
      </c>
      <c r="M5" s="328">
        <v>0</v>
      </c>
      <c r="N5" s="149">
        <f t="shared" ref="N5:N27" si="1">SUM(B5:M5)</f>
        <v>6</v>
      </c>
      <c r="O5" s="150">
        <f t="shared" ref="O5:O27" si="2">V5</f>
        <v>3.842877546706974</v>
      </c>
      <c r="R5" s="26" t="s">
        <v>21</v>
      </c>
      <c r="S5" s="5">
        <f>S6+S7</f>
        <v>156133</v>
      </c>
      <c r="T5" s="119">
        <f>T6+T7</f>
        <v>6</v>
      </c>
      <c r="U5" s="47">
        <v>0</v>
      </c>
      <c r="V5" s="48">
        <f>T5*100000/S5</f>
        <v>3.842877546706974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2</v>
      </c>
      <c r="D6" s="246">
        <v>0</v>
      </c>
      <c r="E6" s="246">
        <v>0</v>
      </c>
      <c r="F6" s="246">
        <v>1</v>
      </c>
      <c r="G6" s="246">
        <v>1</v>
      </c>
      <c r="H6" s="246"/>
      <c r="I6" s="247"/>
      <c r="J6" s="152"/>
      <c r="K6" s="152"/>
      <c r="L6" s="152"/>
      <c r="M6" s="152"/>
      <c r="N6" s="153">
        <f t="shared" si="1"/>
        <v>5</v>
      </c>
      <c r="O6" s="154">
        <f t="shared" si="2"/>
        <v>14.470104763558489</v>
      </c>
      <c r="R6" s="28" t="s">
        <v>57</v>
      </c>
      <c r="S6" s="7">
        <v>34554</v>
      </c>
      <c r="T6" s="27">
        <f>N6</f>
        <v>5</v>
      </c>
      <c r="U6" s="120">
        <v>0</v>
      </c>
      <c r="V6" s="51">
        <f>T6*100000/S6</f>
        <v>14.470104763558489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1</v>
      </c>
      <c r="F7" s="246">
        <v>0</v>
      </c>
      <c r="G7" s="246">
        <v>0</v>
      </c>
      <c r="H7" s="246"/>
      <c r="I7" s="247"/>
      <c r="J7" s="152"/>
      <c r="K7" s="152"/>
      <c r="L7" s="152"/>
      <c r="M7" s="152"/>
      <c r="N7" s="153">
        <f t="shared" si="1"/>
        <v>1</v>
      </c>
      <c r="O7" s="154">
        <f t="shared" si="2"/>
        <v>0.82251046644568548</v>
      </c>
      <c r="R7" s="28" t="s">
        <v>22</v>
      </c>
      <c r="S7" s="7">
        <v>121579</v>
      </c>
      <c r="T7" s="27">
        <f t="shared" ref="T7:T26" si="3">N7</f>
        <v>1</v>
      </c>
      <c r="U7" s="50">
        <v>0</v>
      </c>
      <c r="V7" s="51">
        <f t="shared" ref="V7:V26" si="4">T7*100000/S7</f>
        <v>0.82251046644568548</v>
      </c>
      <c r="W7" s="49">
        <v>0</v>
      </c>
      <c r="X7" s="41"/>
      <c r="Z7" s="251"/>
    </row>
    <row r="8" spans="1:26" ht="24">
      <c r="A8" s="151" t="s">
        <v>23</v>
      </c>
      <c r="B8" s="246">
        <v>1</v>
      </c>
      <c r="C8" s="246">
        <v>0</v>
      </c>
      <c r="D8" s="246">
        <v>0</v>
      </c>
      <c r="E8" s="246">
        <v>0</v>
      </c>
      <c r="F8" s="246">
        <v>2</v>
      </c>
      <c r="G8" s="246">
        <v>0</v>
      </c>
      <c r="H8" s="246"/>
      <c r="I8" s="247"/>
      <c r="J8" s="152"/>
      <c r="K8" s="152"/>
      <c r="L8" s="152"/>
      <c r="M8" s="152"/>
      <c r="N8" s="153">
        <f t="shared" si="1"/>
        <v>3</v>
      </c>
      <c r="O8" s="154">
        <f t="shared" si="2"/>
        <v>3.0504855356144187</v>
      </c>
      <c r="R8" s="29" t="s">
        <v>23</v>
      </c>
      <c r="S8" s="12">
        <v>98345</v>
      </c>
      <c r="T8" s="27">
        <f t="shared" si="3"/>
        <v>3</v>
      </c>
      <c r="U8" s="52">
        <v>0</v>
      </c>
      <c r="V8" s="51">
        <f t="shared" si="4"/>
        <v>3.0504855356144187</v>
      </c>
      <c r="W8" s="49">
        <v>0</v>
      </c>
      <c r="X8" s="41"/>
      <c r="Z8" s="251"/>
    </row>
    <row r="9" spans="1:26" ht="24">
      <c r="A9" s="151" t="s">
        <v>31</v>
      </c>
      <c r="B9" s="248">
        <v>1</v>
      </c>
      <c r="C9" s="248">
        <v>0</v>
      </c>
      <c r="D9" s="246">
        <v>2</v>
      </c>
      <c r="E9" s="248">
        <v>0</v>
      </c>
      <c r="F9" s="246">
        <v>1</v>
      </c>
      <c r="G9" s="246">
        <v>12</v>
      </c>
      <c r="H9" s="248"/>
      <c r="I9" s="247"/>
      <c r="J9" s="152"/>
      <c r="K9" s="152"/>
      <c r="L9" s="152"/>
      <c r="M9" s="152"/>
      <c r="N9" s="153">
        <f t="shared" si="1"/>
        <v>16</v>
      </c>
      <c r="O9" s="154">
        <f t="shared" si="2"/>
        <v>29.80570406661575</v>
      </c>
      <c r="R9" s="29" t="s">
        <v>31</v>
      </c>
      <c r="S9" s="12">
        <v>53681</v>
      </c>
      <c r="T9" s="27">
        <f t="shared" si="3"/>
        <v>16</v>
      </c>
      <c r="U9" s="52">
        <v>0</v>
      </c>
      <c r="V9" s="51">
        <f t="shared" si="4"/>
        <v>29.80570406661575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2</v>
      </c>
      <c r="C10" s="248">
        <v>0</v>
      </c>
      <c r="D10" s="246">
        <v>1</v>
      </c>
      <c r="E10" s="248">
        <v>0</v>
      </c>
      <c r="F10" s="246">
        <v>6</v>
      </c>
      <c r="G10" s="246">
        <v>15</v>
      </c>
      <c r="H10" s="248"/>
      <c r="I10" s="247"/>
      <c r="J10" s="152"/>
      <c r="K10" s="152"/>
      <c r="L10" s="152"/>
      <c r="M10" s="152"/>
      <c r="N10" s="153">
        <f t="shared" si="1"/>
        <v>24</v>
      </c>
      <c r="O10" s="154">
        <f t="shared" si="2"/>
        <v>29.762642922691533</v>
      </c>
      <c r="R10" s="29" t="s">
        <v>24</v>
      </c>
      <c r="S10" s="12">
        <v>80638</v>
      </c>
      <c r="T10" s="27">
        <f t="shared" si="3"/>
        <v>24</v>
      </c>
      <c r="U10" s="52">
        <v>0</v>
      </c>
      <c r="V10" s="51">
        <f t="shared" si="4"/>
        <v>29.762642922691533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3</v>
      </c>
      <c r="G11" s="246">
        <v>3</v>
      </c>
      <c r="H11" s="248"/>
      <c r="I11" s="247"/>
      <c r="J11" s="152"/>
      <c r="K11" s="152"/>
      <c r="L11" s="152"/>
      <c r="M11" s="152"/>
      <c r="N11" s="153">
        <f t="shared" si="1"/>
        <v>6</v>
      </c>
      <c r="O11" s="154">
        <f t="shared" si="2"/>
        <v>8.7753937957965871</v>
      </c>
      <c r="R11" s="29" t="s">
        <v>25</v>
      </c>
      <c r="S11" s="12">
        <v>68373</v>
      </c>
      <c r="T11" s="27">
        <f t="shared" si="3"/>
        <v>6</v>
      </c>
      <c r="U11" s="52">
        <v>0</v>
      </c>
      <c r="V11" s="51">
        <f t="shared" si="4"/>
        <v>8.7753937957965871</v>
      </c>
      <c r="W11" s="49">
        <v>0</v>
      </c>
      <c r="Z11" s="251"/>
    </row>
    <row r="12" spans="1:26" ht="24">
      <c r="A12" s="151" t="s">
        <v>26</v>
      </c>
      <c r="B12" s="248">
        <v>0</v>
      </c>
      <c r="C12" s="248">
        <v>0</v>
      </c>
      <c r="D12" s="246">
        <v>0</v>
      </c>
      <c r="E12" s="248">
        <v>1</v>
      </c>
      <c r="F12" s="246">
        <v>0</v>
      </c>
      <c r="G12" s="246">
        <v>0</v>
      </c>
      <c r="H12" s="248"/>
      <c r="I12" s="247"/>
      <c r="J12" s="152"/>
      <c r="K12" s="152"/>
      <c r="L12" s="152"/>
      <c r="M12" s="152"/>
      <c r="N12" s="153">
        <f t="shared" si="1"/>
        <v>1</v>
      </c>
      <c r="O12" s="154">
        <f t="shared" si="2"/>
        <v>1.3625091969370793</v>
      </c>
      <c r="R12" s="29" t="s">
        <v>26</v>
      </c>
      <c r="S12" s="12">
        <v>73394</v>
      </c>
      <c r="T12" s="27">
        <f t="shared" si="3"/>
        <v>1</v>
      </c>
      <c r="U12" s="52">
        <v>0</v>
      </c>
      <c r="V12" s="51">
        <f t="shared" si="4"/>
        <v>1.3625091969370793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0</v>
      </c>
      <c r="G13" s="246">
        <v>0</v>
      </c>
      <c r="H13" s="248"/>
      <c r="I13" s="247"/>
      <c r="J13" s="152"/>
      <c r="K13" s="152"/>
      <c r="L13" s="152"/>
      <c r="M13" s="152"/>
      <c r="N13" s="153">
        <f t="shared" si="1"/>
        <v>0</v>
      </c>
      <c r="O13" s="154">
        <f t="shared" si="2"/>
        <v>0</v>
      </c>
      <c r="R13" s="29" t="s">
        <v>27</v>
      </c>
      <c r="S13" s="12">
        <v>107869</v>
      </c>
      <c r="T13" s="27">
        <f t="shared" si="3"/>
        <v>0</v>
      </c>
      <c r="U13" s="52">
        <v>0</v>
      </c>
      <c r="V13" s="51">
        <f t="shared" si="4"/>
        <v>0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0</v>
      </c>
      <c r="H14" s="248"/>
      <c r="I14" s="247"/>
      <c r="J14" s="152"/>
      <c r="K14" s="152"/>
      <c r="L14" s="152"/>
      <c r="M14" s="152"/>
      <c r="N14" s="153">
        <f t="shared" si="1"/>
        <v>0</v>
      </c>
      <c r="O14" s="154">
        <f t="shared" si="2"/>
        <v>0</v>
      </c>
      <c r="R14" s="29" t="s">
        <v>34</v>
      </c>
      <c r="S14" s="12">
        <v>57800</v>
      </c>
      <c r="T14" s="27">
        <f t="shared" si="3"/>
        <v>0</v>
      </c>
      <c r="U14" s="52">
        <v>0</v>
      </c>
      <c r="V14" s="51">
        <f t="shared" si="4"/>
        <v>0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/>
      <c r="I15" s="247"/>
      <c r="J15" s="152"/>
      <c r="K15" s="152"/>
      <c r="L15" s="152"/>
      <c r="M15" s="152"/>
      <c r="N15" s="153">
        <f t="shared" si="1"/>
        <v>0</v>
      </c>
      <c r="O15" s="154">
        <f t="shared" si="2"/>
        <v>0</v>
      </c>
      <c r="R15" s="29" t="s">
        <v>32</v>
      </c>
      <c r="S15" s="12">
        <v>65683</v>
      </c>
      <c r="T15" s="27">
        <f t="shared" si="3"/>
        <v>0</v>
      </c>
      <c r="U15" s="52">
        <v>0</v>
      </c>
      <c r="V15" s="51">
        <f t="shared" si="4"/>
        <v>0</v>
      </c>
      <c r="W15" s="49">
        <v>0</v>
      </c>
      <c r="Z15" s="251"/>
    </row>
    <row r="16" spans="1:26" ht="24">
      <c r="A16" s="151" t="s">
        <v>28</v>
      </c>
      <c r="B16" s="248">
        <v>0</v>
      </c>
      <c r="C16" s="248">
        <v>0</v>
      </c>
      <c r="D16" s="246">
        <v>0</v>
      </c>
      <c r="E16" s="248">
        <v>2</v>
      </c>
      <c r="F16" s="246">
        <v>1</v>
      </c>
      <c r="G16" s="246">
        <v>0</v>
      </c>
      <c r="H16" s="248"/>
      <c r="I16" s="247"/>
      <c r="J16" s="152"/>
      <c r="K16" s="152"/>
      <c r="L16" s="152"/>
      <c r="M16" s="152"/>
      <c r="N16" s="153">
        <f t="shared" si="1"/>
        <v>3</v>
      </c>
      <c r="O16" s="154">
        <f t="shared" si="2"/>
        <v>2.468831008517467</v>
      </c>
      <c r="R16" s="29" t="s">
        <v>28</v>
      </c>
      <c r="S16" s="12">
        <v>121515</v>
      </c>
      <c r="T16" s="27">
        <f t="shared" si="3"/>
        <v>3</v>
      </c>
      <c r="U16" s="52">
        <v>0</v>
      </c>
      <c r="V16" s="51">
        <f t="shared" si="4"/>
        <v>2.468831008517467</v>
      </c>
      <c r="W16" s="49">
        <v>0</v>
      </c>
      <c r="Z16" s="251"/>
    </row>
    <row r="17" spans="1:26" ht="24">
      <c r="A17" s="151" t="s">
        <v>29</v>
      </c>
      <c r="B17" s="248">
        <v>0</v>
      </c>
      <c r="C17" s="248">
        <v>0</v>
      </c>
      <c r="D17" s="246">
        <v>2</v>
      </c>
      <c r="E17" s="248">
        <v>0</v>
      </c>
      <c r="F17" s="246">
        <v>1</v>
      </c>
      <c r="G17" s="246">
        <v>2</v>
      </c>
      <c r="H17" s="248"/>
      <c r="I17" s="247"/>
      <c r="J17" s="152"/>
      <c r="K17" s="152"/>
      <c r="L17" s="152"/>
      <c r="M17" s="152"/>
      <c r="N17" s="153">
        <f t="shared" si="1"/>
        <v>5</v>
      </c>
      <c r="O17" s="154">
        <f t="shared" si="2"/>
        <v>4.2946102641185311</v>
      </c>
      <c r="R17" s="29" t="s">
        <v>29</v>
      </c>
      <c r="S17" s="12">
        <v>116425</v>
      </c>
      <c r="T17" s="27">
        <f t="shared" si="3"/>
        <v>5</v>
      </c>
      <c r="U17" s="52">
        <v>0</v>
      </c>
      <c r="V17" s="51">
        <f t="shared" si="4"/>
        <v>4.2946102641185311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/>
      <c r="I18" s="247"/>
      <c r="J18" s="152"/>
      <c r="K18" s="152"/>
      <c r="L18" s="152"/>
      <c r="M18" s="152"/>
      <c r="N18" s="153">
        <f t="shared" si="1"/>
        <v>0</v>
      </c>
      <c r="O18" s="154">
        <f t="shared" si="2"/>
        <v>0</v>
      </c>
      <c r="R18" s="29" t="s">
        <v>33</v>
      </c>
      <c r="S18" s="12">
        <v>23197</v>
      </c>
      <c r="T18" s="27">
        <f t="shared" si="3"/>
        <v>0</v>
      </c>
      <c r="U18" s="52">
        <v>0</v>
      </c>
      <c r="V18" s="51">
        <f t="shared" si="4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1</v>
      </c>
      <c r="G19" s="246">
        <v>0</v>
      </c>
      <c r="H19" s="246"/>
      <c r="I19" s="247"/>
      <c r="J19" s="152"/>
      <c r="K19" s="152"/>
      <c r="L19" s="152"/>
      <c r="M19" s="152"/>
      <c r="N19" s="153">
        <f t="shared" si="1"/>
        <v>1</v>
      </c>
      <c r="O19" s="154">
        <f t="shared" si="2"/>
        <v>3.5707909301910372</v>
      </c>
      <c r="R19" s="29" t="s">
        <v>58</v>
      </c>
      <c r="S19" s="12">
        <v>28005</v>
      </c>
      <c r="T19" s="27">
        <f t="shared" si="3"/>
        <v>1</v>
      </c>
      <c r="U19" s="52">
        <v>0</v>
      </c>
      <c r="V19" s="51">
        <f t="shared" si="4"/>
        <v>3.5707909301910372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>
        <v>0</v>
      </c>
      <c r="G20" s="246">
        <v>0</v>
      </c>
      <c r="H20" s="248"/>
      <c r="I20" s="247"/>
      <c r="J20" s="152"/>
      <c r="K20" s="152"/>
      <c r="L20" s="152"/>
      <c r="M20" s="152"/>
      <c r="N20" s="153">
        <f t="shared" si="1"/>
        <v>0</v>
      </c>
      <c r="O20" s="154">
        <f t="shared" si="2"/>
        <v>0</v>
      </c>
      <c r="R20" s="29" t="s">
        <v>30</v>
      </c>
      <c r="S20" s="12">
        <v>74504</v>
      </c>
      <c r="T20" s="27">
        <f t="shared" si="3"/>
        <v>0</v>
      </c>
      <c r="U20" s="52">
        <v>0</v>
      </c>
      <c r="V20" s="51">
        <f t="shared" si="4"/>
        <v>0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/>
      <c r="I21" s="247"/>
      <c r="J21" s="152"/>
      <c r="K21" s="152"/>
      <c r="L21" s="152"/>
      <c r="M21" s="152"/>
      <c r="N21" s="153">
        <f t="shared" si="1"/>
        <v>0</v>
      </c>
      <c r="O21" s="154">
        <f t="shared" si="2"/>
        <v>0</v>
      </c>
      <c r="R21" s="29" t="s">
        <v>35</v>
      </c>
      <c r="S21" s="12">
        <v>22704</v>
      </c>
      <c r="T21" s="27">
        <f t="shared" si="3"/>
        <v>0</v>
      </c>
      <c r="U21" s="52">
        <v>0</v>
      </c>
      <c r="V21" s="51">
        <f t="shared" si="4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1</v>
      </c>
      <c r="D22" s="246">
        <v>0</v>
      </c>
      <c r="E22" s="248">
        <v>0</v>
      </c>
      <c r="F22" s="246">
        <v>0</v>
      </c>
      <c r="G22" s="246">
        <v>0</v>
      </c>
      <c r="H22" s="248"/>
      <c r="I22" s="247"/>
      <c r="J22" s="152"/>
      <c r="K22" s="152"/>
      <c r="L22" s="152"/>
      <c r="M22" s="152"/>
      <c r="N22" s="153">
        <f t="shared" si="1"/>
        <v>1</v>
      </c>
      <c r="O22" s="154">
        <f t="shared" si="2"/>
        <v>2.7123057311020098</v>
      </c>
      <c r="R22" s="11" t="s">
        <v>59</v>
      </c>
      <c r="S22" s="12">
        <v>36869</v>
      </c>
      <c r="T22" s="27">
        <f t="shared" si="3"/>
        <v>1</v>
      </c>
      <c r="U22" s="52">
        <v>0</v>
      </c>
      <c r="V22" s="51">
        <f t="shared" si="4"/>
        <v>2.7123057311020098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0</v>
      </c>
      <c r="H23" s="248"/>
      <c r="I23" s="247"/>
      <c r="J23" s="152"/>
      <c r="K23" s="152"/>
      <c r="L23" s="152"/>
      <c r="M23" s="152"/>
      <c r="N23" s="153">
        <f t="shared" si="1"/>
        <v>0</v>
      </c>
      <c r="O23" s="154">
        <f t="shared" si="2"/>
        <v>0</v>
      </c>
      <c r="R23" s="11" t="s">
        <v>60</v>
      </c>
      <c r="S23" s="12">
        <v>47085</v>
      </c>
      <c r="T23" s="27">
        <f t="shared" si="3"/>
        <v>0</v>
      </c>
      <c r="U23" s="52">
        <v>0</v>
      </c>
      <c r="V23" s="51">
        <f t="shared" si="4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0</v>
      </c>
      <c r="H24" s="248"/>
      <c r="I24" s="247"/>
      <c r="J24" s="152"/>
      <c r="K24" s="152"/>
      <c r="L24" s="152"/>
      <c r="M24" s="152"/>
      <c r="N24" s="153">
        <f t="shared" si="1"/>
        <v>0</v>
      </c>
      <c r="O24" s="154">
        <f t="shared" si="2"/>
        <v>0</v>
      </c>
      <c r="R24" s="11" t="s">
        <v>61</v>
      </c>
      <c r="S24" s="12">
        <v>27802</v>
      </c>
      <c r="T24" s="27">
        <f t="shared" si="3"/>
        <v>0</v>
      </c>
      <c r="U24" s="52">
        <v>0</v>
      </c>
      <c r="V24" s="51">
        <f t="shared" si="4"/>
        <v>0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0</v>
      </c>
      <c r="G25" s="246">
        <v>0</v>
      </c>
      <c r="H25" s="248"/>
      <c r="I25" s="247"/>
      <c r="J25" s="152"/>
      <c r="K25" s="152"/>
      <c r="L25" s="152"/>
      <c r="M25" s="152"/>
      <c r="N25" s="153">
        <f t="shared" si="1"/>
        <v>0</v>
      </c>
      <c r="O25" s="154">
        <f t="shared" si="2"/>
        <v>0</v>
      </c>
      <c r="R25" s="11" t="s">
        <v>62</v>
      </c>
      <c r="S25" s="12">
        <v>24905</v>
      </c>
      <c r="T25" s="27">
        <f t="shared" si="3"/>
        <v>0</v>
      </c>
      <c r="U25" s="52">
        <v>0</v>
      </c>
      <c r="V25" s="51">
        <f t="shared" si="4"/>
        <v>0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0</v>
      </c>
      <c r="H26" s="248"/>
      <c r="I26" s="247"/>
      <c r="J26" s="156"/>
      <c r="K26" s="156"/>
      <c r="L26" s="156"/>
      <c r="M26" s="156"/>
      <c r="N26" s="153">
        <f t="shared" si="1"/>
        <v>0</v>
      </c>
      <c r="O26" s="157">
        <f t="shared" si="2"/>
        <v>0</v>
      </c>
      <c r="R26" s="14" t="s">
        <v>63</v>
      </c>
      <c r="S26" s="12">
        <v>23643</v>
      </c>
      <c r="T26" s="27">
        <f t="shared" si="3"/>
        <v>0</v>
      </c>
      <c r="U26" s="53">
        <v>0</v>
      </c>
      <c r="V26" s="51">
        <f t="shared" si="4"/>
        <v>0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5">SUM(B6:B26)</f>
        <v>5</v>
      </c>
      <c r="C27" s="95">
        <f t="shared" si="5"/>
        <v>3</v>
      </c>
      <c r="D27" s="95">
        <f t="shared" si="5"/>
        <v>5</v>
      </c>
      <c r="E27" s="95">
        <f t="shared" si="5"/>
        <v>4</v>
      </c>
      <c r="F27" s="95">
        <f t="shared" si="5"/>
        <v>16</v>
      </c>
      <c r="G27" s="95">
        <f t="shared" si="5"/>
        <v>33</v>
      </c>
      <c r="H27" s="95">
        <f t="shared" si="5"/>
        <v>0</v>
      </c>
      <c r="I27" s="95">
        <f t="shared" si="5"/>
        <v>0</v>
      </c>
      <c r="J27" s="95">
        <f t="shared" si="5"/>
        <v>0</v>
      </c>
      <c r="K27" s="95">
        <f t="shared" si="5"/>
        <v>0</v>
      </c>
      <c r="L27" s="95">
        <f t="shared" si="5"/>
        <v>0</v>
      </c>
      <c r="M27" s="95">
        <f t="shared" si="5"/>
        <v>0</v>
      </c>
      <c r="N27" s="95">
        <f t="shared" si="1"/>
        <v>66</v>
      </c>
      <c r="O27" s="96">
        <f t="shared" si="2"/>
        <v>5.0436736284646599</v>
      </c>
      <c r="R27" s="94" t="s">
        <v>64</v>
      </c>
      <c r="S27" s="98">
        <f>SUM(S6:S26)</f>
        <v>1308570</v>
      </c>
      <c r="T27" s="98">
        <f>SUM(T6:T26)</f>
        <v>66</v>
      </c>
      <c r="U27" s="98">
        <f>SUM(U6:U26)</f>
        <v>0</v>
      </c>
      <c r="V27" s="99">
        <f>T27*100000/S27</f>
        <v>5.0436736284646599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A3" sqref="A3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341</v>
      </c>
      <c r="M1" s="83"/>
      <c r="N1" s="271" t="s">
        <v>342</v>
      </c>
    </row>
    <row r="2" spans="1:24">
      <c r="A2" s="42"/>
      <c r="B2" s="82" t="s">
        <v>414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6</v>
      </c>
      <c r="P4" s="36">
        <f t="shared" ref="P4:P10" si="0">O4*100000/N4</f>
        <v>8.5224393697734673</v>
      </c>
      <c r="Q4" s="2"/>
      <c r="R4" s="70">
        <f>O4*100/O10</f>
        <v>9.0909090909090917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14</v>
      </c>
      <c r="P5" s="36">
        <f t="shared" si="0"/>
        <v>18.65610970812725</v>
      </c>
      <c r="R5" s="70">
        <f>O5*100/O10</f>
        <v>21.212121212121211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3</v>
      </c>
      <c r="D6" s="6">
        <f>D7+D8</f>
        <v>0</v>
      </c>
      <c r="E6" s="58">
        <f>C6+D6</f>
        <v>3</v>
      </c>
      <c r="F6" s="59">
        <f>E6*100000/B6</f>
        <v>1.921438773353487</v>
      </c>
      <c r="G6" s="6">
        <f>G7+G8</f>
        <v>3</v>
      </c>
      <c r="H6" s="60">
        <f>C6+D6+G6</f>
        <v>6</v>
      </c>
      <c r="I6" s="61">
        <f>H6*100000/B6</f>
        <v>3.842877546706974</v>
      </c>
      <c r="L6" s="107"/>
      <c r="M6" s="17" t="s">
        <v>36</v>
      </c>
      <c r="N6" s="35">
        <v>84248.338076132117</v>
      </c>
      <c r="O6" s="17">
        <v>11</v>
      </c>
      <c r="P6" s="36">
        <f t="shared" si="0"/>
        <v>13.056637378484197</v>
      </c>
      <c r="R6" s="70">
        <f>O6*100/O10</f>
        <v>16.666666666666668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2</v>
      </c>
      <c r="D7" s="9">
        <v>0</v>
      </c>
      <c r="E7" s="62">
        <f>C7+D7</f>
        <v>2</v>
      </c>
      <c r="F7" s="63">
        <f>E7*100000/B7</f>
        <v>5.7880419054233956</v>
      </c>
      <c r="G7" s="10">
        <v>3</v>
      </c>
      <c r="H7" s="64">
        <f>C7+D7+G7</f>
        <v>5</v>
      </c>
      <c r="I7" s="65">
        <f>H7*100000/B7</f>
        <v>14.470104763558489</v>
      </c>
      <c r="M7" s="17" t="s">
        <v>37</v>
      </c>
      <c r="N7" s="35">
        <v>199998.93546853634</v>
      </c>
      <c r="O7" s="17">
        <v>16</v>
      </c>
      <c r="P7" s="36">
        <f t="shared" si="0"/>
        <v>8.000042581485193</v>
      </c>
      <c r="R7" s="70">
        <f>O7*100/O10</f>
        <v>24.242424242424242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1</v>
      </c>
      <c r="D8" s="9">
        <v>0</v>
      </c>
      <c r="E8" s="62">
        <f t="shared" ref="E8:E27" si="1">C8+D8</f>
        <v>1</v>
      </c>
      <c r="F8" s="63">
        <f t="shared" ref="F8:F27" si="2">E8*100000/B8</f>
        <v>0.82251046644568548</v>
      </c>
      <c r="G8" s="10">
        <v>0</v>
      </c>
      <c r="H8" s="64">
        <f t="shared" ref="H8:H27" si="3">C8+D8+G8</f>
        <v>1</v>
      </c>
      <c r="I8" s="65">
        <f t="shared" ref="I8:I27" si="4">H8*100000/B8</f>
        <v>0.82251046644568548</v>
      </c>
      <c r="M8" s="17" t="s">
        <v>38</v>
      </c>
      <c r="N8" s="35">
        <v>444932</v>
      </c>
      <c r="O8" s="17">
        <v>13</v>
      </c>
      <c r="P8" s="36">
        <f t="shared" si="0"/>
        <v>2.9217947911141477</v>
      </c>
      <c r="R8" s="70">
        <f>O8*100/O10</f>
        <v>19.696969696969695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3</v>
      </c>
      <c r="H9" s="64">
        <f t="shared" si="3"/>
        <v>3</v>
      </c>
      <c r="I9" s="65">
        <f t="shared" si="4"/>
        <v>3.0504855356144187</v>
      </c>
      <c r="M9" s="17" t="s">
        <v>39</v>
      </c>
      <c r="N9" s="35">
        <v>433946</v>
      </c>
      <c r="O9" s="17">
        <v>6</v>
      </c>
      <c r="P9" s="36">
        <f t="shared" si="0"/>
        <v>1.3826605153636629</v>
      </c>
      <c r="R9" s="70">
        <f>O9*100/O10</f>
        <v>9.0909090909090917</v>
      </c>
      <c r="T9" s="72"/>
      <c r="V9" s="255"/>
    </row>
    <row r="10" spans="1:24">
      <c r="A10" s="29" t="s">
        <v>31</v>
      </c>
      <c r="B10" s="12">
        <v>53681</v>
      </c>
      <c r="C10" s="8">
        <v>6</v>
      </c>
      <c r="D10" s="9">
        <v>0</v>
      </c>
      <c r="E10" s="62">
        <f t="shared" si="1"/>
        <v>6</v>
      </c>
      <c r="F10" s="63">
        <f t="shared" si="2"/>
        <v>11.177139024980905</v>
      </c>
      <c r="G10" s="10">
        <v>10</v>
      </c>
      <c r="H10" s="64">
        <f t="shared" si="3"/>
        <v>16</v>
      </c>
      <c r="I10" s="65">
        <f t="shared" si="4"/>
        <v>29.80570406661575</v>
      </c>
      <c r="M10" s="31" t="s">
        <v>41</v>
      </c>
      <c r="N10" s="32">
        <f>SUM(N4:N9)</f>
        <v>1308570.0921336529</v>
      </c>
      <c r="O10" s="32">
        <f>SUM(O4:O9)</f>
        <v>66</v>
      </c>
      <c r="P10" s="33">
        <f t="shared" si="0"/>
        <v>5.0436732733502661</v>
      </c>
      <c r="R10" s="74">
        <f>SUM(R4:R9)</f>
        <v>100</v>
      </c>
      <c r="T10" s="72"/>
      <c r="V10" s="255"/>
    </row>
    <row r="11" spans="1:24">
      <c r="A11" s="29" t="s">
        <v>24</v>
      </c>
      <c r="B11" s="12">
        <v>80638</v>
      </c>
      <c r="C11" s="8">
        <v>5</v>
      </c>
      <c r="D11" s="9">
        <v>0</v>
      </c>
      <c r="E11" s="62">
        <f t="shared" si="1"/>
        <v>5</v>
      </c>
      <c r="F11" s="63">
        <f t="shared" si="2"/>
        <v>6.2005506088940701</v>
      </c>
      <c r="G11" s="10">
        <v>19</v>
      </c>
      <c r="H11" s="64">
        <f t="shared" si="3"/>
        <v>24</v>
      </c>
      <c r="I11" s="65">
        <f t="shared" si="4"/>
        <v>29.762642922691533</v>
      </c>
      <c r="M11" s="37"/>
      <c r="T11" s="2"/>
    </row>
    <row r="12" spans="1:24">
      <c r="A12" s="29" t="s">
        <v>25</v>
      </c>
      <c r="B12" s="12">
        <v>68373</v>
      </c>
      <c r="C12" s="8">
        <v>1</v>
      </c>
      <c r="D12" s="9">
        <v>0</v>
      </c>
      <c r="E12" s="62">
        <f t="shared" si="1"/>
        <v>1</v>
      </c>
      <c r="F12" s="63">
        <f t="shared" si="2"/>
        <v>1.4625656326327643</v>
      </c>
      <c r="G12" s="10">
        <v>5</v>
      </c>
      <c r="H12" s="64">
        <f t="shared" si="3"/>
        <v>6</v>
      </c>
      <c r="I12" s="65">
        <f t="shared" si="4"/>
        <v>8.7753937957965871</v>
      </c>
    </row>
    <row r="13" spans="1:24">
      <c r="A13" s="29" t="s">
        <v>26</v>
      </c>
      <c r="B13" s="12">
        <v>73394</v>
      </c>
      <c r="C13" s="8">
        <v>0</v>
      </c>
      <c r="D13" s="9">
        <v>0</v>
      </c>
      <c r="E13" s="62">
        <f t="shared" si="1"/>
        <v>0</v>
      </c>
      <c r="F13" s="63">
        <f t="shared" si="2"/>
        <v>0</v>
      </c>
      <c r="G13" s="10">
        <v>1</v>
      </c>
      <c r="H13" s="64">
        <f t="shared" si="3"/>
        <v>1</v>
      </c>
      <c r="I13" s="65">
        <f t="shared" si="4"/>
        <v>1.3625091969370793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0</v>
      </c>
      <c r="D14" s="9">
        <v>0</v>
      </c>
      <c r="E14" s="62">
        <f t="shared" si="1"/>
        <v>0</v>
      </c>
      <c r="F14" s="63">
        <f t="shared" si="2"/>
        <v>0</v>
      </c>
      <c r="G14" s="10">
        <v>0</v>
      </c>
      <c r="H14" s="64">
        <f t="shared" si="3"/>
        <v>0</v>
      </c>
      <c r="I14" s="65">
        <f t="shared" si="4"/>
        <v>0</v>
      </c>
      <c r="M14" s="77" t="s">
        <v>70</v>
      </c>
      <c r="N14" s="78">
        <v>652498</v>
      </c>
      <c r="O14" s="77">
        <v>33</v>
      </c>
      <c r="P14" s="36">
        <f>O14*100000/N14</f>
        <v>5.0574867662429615</v>
      </c>
      <c r="R14" s="79"/>
    </row>
    <row r="15" spans="1:24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71</v>
      </c>
      <c r="N15" s="78">
        <v>656072</v>
      </c>
      <c r="O15" s="78">
        <f>O10-O14</f>
        <v>33</v>
      </c>
      <c r="P15" s="36">
        <f>O15*100000/N15</f>
        <v>5.02993573876038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66</v>
      </c>
      <c r="P16" s="69">
        <f>O16*100000/N16</f>
        <v>5.0436736284646599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3</v>
      </c>
      <c r="H17" s="64">
        <f t="shared" si="3"/>
        <v>3</v>
      </c>
      <c r="I17" s="65">
        <f t="shared" si="4"/>
        <v>2.468831008517467</v>
      </c>
    </row>
    <row r="18" spans="1:22">
      <c r="A18" s="29" t="s">
        <v>29</v>
      </c>
      <c r="B18" s="12">
        <v>116425</v>
      </c>
      <c r="C18" s="8">
        <v>2</v>
      </c>
      <c r="D18" s="9">
        <v>0</v>
      </c>
      <c r="E18" s="62">
        <f t="shared" si="1"/>
        <v>2</v>
      </c>
      <c r="F18" s="63">
        <f t="shared" si="2"/>
        <v>1.7178441056474125</v>
      </c>
      <c r="G18" s="10">
        <v>3</v>
      </c>
      <c r="H18" s="64">
        <f t="shared" si="3"/>
        <v>5</v>
      </c>
      <c r="I18" s="65">
        <f t="shared" si="4"/>
        <v>4.2946102641185311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1</v>
      </c>
      <c r="D20" s="9">
        <v>0</v>
      </c>
      <c r="E20" s="62">
        <f t="shared" si="1"/>
        <v>1</v>
      </c>
      <c r="F20" s="63">
        <f t="shared" si="2"/>
        <v>3.5707909301910372</v>
      </c>
      <c r="G20" s="10">
        <v>0</v>
      </c>
      <c r="H20" s="64">
        <f t="shared" si="3"/>
        <v>1</v>
      </c>
      <c r="I20" s="65">
        <f t="shared" si="4"/>
        <v>3.5707909301910372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0</v>
      </c>
      <c r="H23" s="64">
        <f t="shared" si="3"/>
        <v>1</v>
      </c>
      <c r="I23" s="65">
        <f t="shared" si="4"/>
        <v>2.7123057311020098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0</v>
      </c>
      <c r="H27" s="64">
        <f t="shared" si="3"/>
        <v>0</v>
      </c>
      <c r="I27" s="65">
        <f t="shared" si="4"/>
        <v>0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19</v>
      </c>
      <c r="D28" s="103">
        <f>SUM(D7:D27)</f>
        <v>0</v>
      </c>
      <c r="E28" s="103">
        <f>SUM(E7:E27)</f>
        <v>19</v>
      </c>
      <c r="F28" s="104">
        <f>E28*100000/B28</f>
        <v>1.4519666506186142</v>
      </c>
      <c r="G28" s="103">
        <f>SUM(G7:G27)</f>
        <v>47</v>
      </c>
      <c r="H28" s="103">
        <f>C28+D28+G28</f>
        <v>66</v>
      </c>
      <c r="I28" s="104">
        <f>H28*100000/B28</f>
        <v>5.0436736284646599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C5" sqref="C5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343</v>
      </c>
    </row>
    <row r="2" spans="1:54" ht="23.25">
      <c r="A2" s="83"/>
      <c r="B2" s="127"/>
      <c r="C2" s="82" t="s">
        <v>415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6</v>
      </c>
      <c r="C5" s="259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0</v>
      </c>
      <c r="T5" s="66">
        <v>1</v>
      </c>
      <c r="U5" s="66">
        <v>0</v>
      </c>
      <c r="V5" s="66">
        <v>0</v>
      </c>
      <c r="W5" s="66">
        <v>0</v>
      </c>
      <c r="X5" s="66">
        <v>1</v>
      </c>
      <c r="Y5" s="66">
        <v>0</v>
      </c>
      <c r="Z5" s="66">
        <v>1</v>
      </c>
      <c r="AA5" s="66">
        <v>0</v>
      </c>
      <c r="AB5" s="66">
        <v>0</v>
      </c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3</v>
      </c>
      <c r="C6" s="259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1</v>
      </c>
      <c r="V6" s="66">
        <v>0</v>
      </c>
      <c r="W6" s="66">
        <v>1</v>
      </c>
      <c r="X6" s="66">
        <v>0</v>
      </c>
      <c r="Y6" s="66">
        <v>0</v>
      </c>
      <c r="Z6" s="66">
        <v>0</v>
      </c>
      <c r="AA6" s="66">
        <v>0</v>
      </c>
      <c r="AB6" s="66">
        <v>0</v>
      </c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16</v>
      </c>
      <c r="C7" s="259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1</v>
      </c>
      <c r="M7" s="66">
        <v>0</v>
      </c>
      <c r="N7" s="66">
        <v>1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5</v>
      </c>
      <c r="Y7" s="66">
        <v>4</v>
      </c>
      <c r="Z7" s="66">
        <v>3</v>
      </c>
      <c r="AA7" s="66">
        <v>0</v>
      </c>
      <c r="AB7" s="66">
        <v>1</v>
      </c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24</v>
      </c>
      <c r="C8" s="259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3</v>
      </c>
      <c r="X8" s="66">
        <v>3</v>
      </c>
      <c r="Y8" s="66">
        <v>4</v>
      </c>
      <c r="Z8" s="66">
        <v>4</v>
      </c>
      <c r="AA8" s="66">
        <v>3</v>
      </c>
      <c r="AB8" s="66">
        <v>4</v>
      </c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6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1</v>
      </c>
      <c r="V9" s="66">
        <v>0</v>
      </c>
      <c r="W9" s="66">
        <v>0</v>
      </c>
      <c r="X9" s="66">
        <v>3</v>
      </c>
      <c r="Y9" s="66">
        <v>1</v>
      </c>
      <c r="Z9" s="66">
        <v>1</v>
      </c>
      <c r="AA9" s="66">
        <v>0</v>
      </c>
      <c r="AB9" s="66">
        <v>0</v>
      </c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1</v>
      </c>
      <c r="C10" s="259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1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0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3</v>
      </c>
      <c r="C14" s="259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2</v>
      </c>
      <c r="S14" s="66">
        <v>0</v>
      </c>
      <c r="T14" s="66">
        <v>0</v>
      </c>
      <c r="U14" s="66">
        <v>0</v>
      </c>
      <c r="V14" s="66">
        <v>0</v>
      </c>
      <c r="W14" s="66">
        <v>1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5</v>
      </c>
      <c r="C15" s="259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2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1</v>
      </c>
      <c r="X15" s="66">
        <v>0</v>
      </c>
      <c r="Y15" s="66">
        <v>2</v>
      </c>
      <c r="Z15" s="66">
        <v>0</v>
      </c>
      <c r="AA15" s="66">
        <v>0</v>
      </c>
      <c r="AB15" s="66">
        <v>0</v>
      </c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1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1</v>
      </c>
      <c r="Y17" s="66">
        <v>0</v>
      </c>
      <c r="Z17" s="66">
        <v>0</v>
      </c>
      <c r="AA17" s="66">
        <v>0</v>
      </c>
      <c r="AB17" s="66">
        <v>0</v>
      </c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1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0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0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66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1</v>
      </c>
      <c r="L25" s="144">
        <f t="shared" si="1"/>
        <v>1</v>
      </c>
      <c r="M25" s="144">
        <f t="shared" si="1"/>
        <v>0</v>
      </c>
      <c r="N25" s="144">
        <f t="shared" si="1"/>
        <v>3</v>
      </c>
      <c r="O25" s="144">
        <f t="shared" si="1"/>
        <v>1</v>
      </c>
      <c r="P25" s="144">
        <f t="shared" si="1"/>
        <v>0</v>
      </c>
      <c r="Q25" s="144">
        <f t="shared" si="1"/>
        <v>1</v>
      </c>
      <c r="R25" s="144">
        <f t="shared" si="1"/>
        <v>2</v>
      </c>
      <c r="S25" s="144">
        <f t="shared" ref="S25:BB25" si="2">SUM(S5:S24)</f>
        <v>0</v>
      </c>
      <c r="T25" s="144">
        <f t="shared" si="2"/>
        <v>1</v>
      </c>
      <c r="U25" s="144">
        <f t="shared" si="2"/>
        <v>2</v>
      </c>
      <c r="V25" s="144">
        <f t="shared" si="2"/>
        <v>0</v>
      </c>
      <c r="W25" s="144">
        <f t="shared" si="2"/>
        <v>6</v>
      </c>
      <c r="X25" s="144">
        <f t="shared" si="2"/>
        <v>13</v>
      </c>
      <c r="Y25" s="144">
        <f t="shared" si="2"/>
        <v>11</v>
      </c>
      <c r="Z25" s="144">
        <f t="shared" si="2"/>
        <v>9</v>
      </c>
      <c r="AA25" s="144">
        <f t="shared" si="2"/>
        <v>3</v>
      </c>
      <c r="AB25" s="144">
        <f t="shared" si="2"/>
        <v>5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344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414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1" customFormat="1" ht="24">
      <c r="A30" s="170" t="s">
        <v>67</v>
      </c>
      <c r="B30" s="298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9" t="s">
        <v>144</v>
      </c>
      <c r="BB30" s="86" t="s">
        <v>145</v>
      </c>
      <c r="BC30" s="300"/>
    </row>
    <row r="31" spans="1:58" s="306" customFormat="1" ht="24">
      <c r="A31" s="302" t="s">
        <v>345</v>
      </c>
      <c r="B31" s="303">
        <f>SUM(C31:BB31)</f>
        <v>66</v>
      </c>
      <c r="C31" s="304">
        <f>C25</f>
        <v>2</v>
      </c>
      <c r="D31" s="304">
        <f t="shared" ref="D31:BB31" si="3">D25</f>
        <v>2</v>
      </c>
      <c r="E31" s="304">
        <f t="shared" si="3"/>
        <v>0</v>
      </c>
      <c r="F31" s="304">
        <f t="shared" si="3"/>
        <v>1</v>
      </c>
      <c r="G31" s="304">
        <f t="shared" si="3"/>
        <v>0</v>
      </c>
      <c r="H31" s="304">
        <f t="shared" si="3"/>
        <v>0</v>
      </c>
      <c r="I31" s="304">
        <f t="shared" si="3"/>
        <v>1</v>
      </c>
      <c r="J31" s="304">
        <f t="shared" si="3"/>
        <v>1</v>
      </c>
      <c r="K31" s="304">
        <f t="shared" si="3"/>
        <v>1</v>
      </c>
      <c r="L31" s="304">
        <f t="shared" si="3"/>
        <v>1</v>
      </c>
      <c r="M31" s="304">
        <f t="shared" si="3"/>
        <v>0</v>
      </c>
      <c r="N31" s="304">
        <f t="shared" si="3"/>
        <v>3</v>
      </c>
      <c r="O31" s="304">
        <f t="shared" si="3"/>
        <v>1</v>
      </c>
      <c r="P31" s="304">
        <f t="shared" si="3"/>
        <v>0</v>
      </c>
      <c r="Q31" s="304">
        <f t="shared" si="3"/>
        <v>1</v>
      </c>
      <c r="R31" s="304">
        <f t="shared" si="3"/>
        <v>2</v>
      </c>
      <c r="S31" s="304">
        <f t="shared" si="3"/>
        <v>0</v>
      </c>
      <c r="T31" s="304">
        <f t="shared" si="3"/>
        <v>1</v>
      </c>
      <c r="U31" s="304">
        <f t="shared" si="3"/>
        <v>2</v>
      </c>
      <c r="V31" s="304">
        <f t="shared" si="3"/>
        <v>0</v>
      </c>
      <c r="W31" s="304">
        <f t="shared" si="3"/>
        <v>6</v>
      </c>
      <c r="X31" s="304">
        <f t="shared" si="3"/>
        <v>13</v>
      </c>
      <c r="Y31" s="304">
        <f t="shared" si="3"/>
        <v>11</v>
      </c>
      <c r="Z31" s="304">
        <f t="shared" si="3"/>
        <v>9</v>
      </c>
      <c r="AA31" s="304">
        <f t="shared" si="3"/>
        <v>3</v>
      </c>
      <c r="AB31" s="304">
        <f t="shared" si="3"/>
        <v>5</v>
      </c>
      <c r="AC31" s="304">
        <f t="shared" si="3"/>
        <v>0</v>
      </c>
      <c r="AD31" s="304">
        <f t="shared" si="3"/>
        <v>0</v>
      </c>
      <c r="AE31" s="304">
        <f t="shared" si="3"/>
        <v>0</v>
      </c>
      <c r="AF31" s="304">
        <f t="shared" si="3"/>
        <v>0</v>
      </c>
      <c r="AG31" s="304">
        <f t="shared" si="3"/>
        <v>0</v>
      </c>
      <c r="AH31" s="304">
        <f t="shared" si="3"/>
        <v>0</v>
      </c>
      <c r="AI31" s="304">
        <f t="shared" si="3"/>
        <v>0</v>
      </c>
      <c r="AJ31" s="304">
        <f t="shared" si="3"/>
        <v>0</v>
      </c>
      <c r="AK31" s="304">
        <f t="shared" si="3"/>
        <v>0</v>
      </c>
      <c r="AL31" s="304">
        <f t="shared" si="3"/>
        <v>0</v>
      </c>
      <c r="AM31" s="304">
        <f t="shared" si="3"/>
        <v>0</v>
      </c>
      <c r="AN31" s="304">
        <f t="shared" si="3"/>
        <v>0</v>
      </c>
      <c r="AO31" s="304">
        <f t="shared" si="3"/>
        <v>0</v>
      </c>
      <c r="AP31" s="304">
        <f t="shared" si="3"/>
        <v>0</v>
      </c>
      <c r="AQ31" s="304">
        <f t="shared" si="3"/>
        <v>0</v>
      </c>
      <c r="AR31" s="304">
        <f t="shared" si="3"/>
        <v>0</v>
      </c>
      <c r="AS31" s="304">
        <f t="shared" si="3"/>
        <v>0</v>
      </c>
      <c r="AT31" s="304">
        <f t="shared" si="3"/>
        <v>0</v>
      </c>
      <c r="AU31" s="304">
        <f t="shared" si="3"/>
        <v>0</v>
      </c>
      <c r="AV31" s="304">
        <f t="shared" si="3"/>
        <v>0</v>
      </c>
      <c r="AW31" s="304">
        <f t="shared" si="3"/>
        <v>0</v>
      </c>
      <c r="AX31" s="304">
        <f t="shared" si="3"/>
        <v>0</v>
      </c>
      <c r="AY31" s="304">
        <f t="shared" si="3"/>
        <v>0</v>
      </c>
      <c r="AZ31" s="304">
        <f t="shared" si="3"/>
        <v>0</v>
      </c>
      <c r="BA31" s="304">
        <f t="shared" si="3"/>
        <v>0</v>
      </c>
      <c r="BB31" s="304">
        <f t="shared" si="3"/>
        <v>0</v>
      </c>
      <c r="BC31" s="305"/>
    </row>
    <row r="32" spans="1:58" s="309" customFormat="1" ht="24">
      <c r="A32" s="302" t="s">
        <v>191</v>
      </c>
      <c r="B32" s="303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7">
        <v>2</v>
      </c>
      <c r="BB32" s="210">
        <v>3</v>
      </c>
      <c r="BC32" s="308"/>
    </row>
    <row r="33" spans="1:67" s="314" customFormat="1" ht="23.25">
      <c r="A33" s="310">
        <v>2562</v>
      </c>
      <c r="B33" s="303">
        <f>SUM(C33:BB33)</f>
        <v>3797</v>
      </c>
      <c r="C33" s="311">
        <v>17</v>
      </c>
      <c r="D33" s="311">
        <v>12</v>
      </c>
      <c r="E33" s="311">
        <v>14</v>
      </c>
      <c r="F33" s="311">
        <v>15</v>
      </c>
      <c r="G33" s="311">
        <v>11</v>
      </c>
      <c r="H33" s="311">
        <v>20</v>
      </c>
      <c r="I33" s="311">
        <v>15</v>
      </c>
      <c r="J33" s="311">
        <v>28</v>
      </c>
      <c r="K33" s="311">
        <v>20</v>
      </c>
      <c r="L33" s="311">
        <v>22</v>
      </c>
      <c r="M33" s="311">
        <v>18</v>
      </c>
      <c r="N33" s="311">
        <v>15</v>
      </c>
      <c r="O33" s="311">
        <v>21</v>
      </c>
      <c r="P33" s="311">
        <v>13</v>
      </c>
      <c r="Q33" s="311">
        <v>33</v>
      </c>
      <c r="R33" s="311">
        <v>25</v>
      </c>
      <c r="S33" s="311">
        <v>17</v>
      </c>
      <c r="T33" s="311">
        <v>25</v>
      </c>
      <c r="U33" s="311">
        <v>68</v>
      </c>
      <c r="V33" s="311">
        <v>87</v>
      </c>
      <c r="W33" s="311">
        <v>103</v>
      </c>
      <c r="X33" s="311">
        <v>153</v>
      </c>
      <c r="Y33" s="311">
        <v>188</v>
      </c>
      <c r="Z33" s="311">
        <v>196</v>
      </c>
      <c r="AA33" s="311">
        <v>236</v>
      </c>
      <c r="AB33" s="311">
        <v>255</v>
      </c>
      <c r="AC33" s="311">
        <v>196</v>
      </c>
      <c r="AD33" s="311">
        <v>199</v>
      </c>
      <c r="AE33" s="311">
        <v>175</v>
      </c>
      <c r="AF33" s="311">
        <v>161</v>
      </c>
      <c r="AG33" s="311">
        <v>146</v>
      </c>
      <c r="AH33" s="311">
        <v>125</v>
      </c>
      <c r="AI33" s="311">
        <v>119</v>
      </c>
      <c r="AJ33" s="311">
        <v>81</v>
      </c>
      <c r="AK33" s="311">
        <v>104</v>
      </c>
      <c r="AL33" s="311">
        <v>97</v>
      </c>
      <c r="AM33" s="311">
        <v>129</v>
      </c>
      <c r="AN33" s="311">
        <v>105</v>
      </c>
      <c r="AO33" s="311">
        <v>103</v>
      </c>
      <c r="AP33" s="311">
        <v>79</v>
      </c>
      <c r="AQ33" s="311">
        <v>78</v>
      </c>
      <c r="AR33" s="311">
        <v>46</v>
      </c>
      <c r="AS33" s="311">
        <v>44</v>
      </c>
      <c r="AT33" s="311">
        <v>44</v>
      </c>
      <c r="AU33" s="311">
        <v>38</v>
      </c>
      <c r="AV33" s="311">
        <v>26</v>
      </c>
      <c r="AW33" s="311">
        <v>18</v>
      </c>
      <c r="AX33" s="311">
        <v>18</v>
      </c>
      <c r="AY33" s="311">
        <v>12</v>
      </c>
      <c r="AZ33" s="311">
        <v>12</v>
      </c>
      <c r="BA33" s="311">
        <v>7</v>
      </c>
      <c r="BB33" s="311">
        <v>8</v>
      </c>
      <c r="BC33" s="312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</row>
    <row r="34" spans="1:67" s="319" customFormat="1" ht="24">
      <c r="A34" s="315">
        <v>2561</v>
      </c>
      <c r="B34" s="303">
        <v>615</v>
      </c>
      <c r="C34" s="316">
        <v>2</v>
      </c>
      <c r="D34" s="316">
        <v>1</v>
      </c>
      <c r="E34" s="316">
        <v>1</v>
      </c>
      <c r="F34" s="316">
        <v>0</v>
      </c>
      <c r="G34" s="316">
        <v>1</v>
      </c>
      <c r="H34" s="316">
        <v>2</v>
      </c>
      <c r="I34" s="316">
        <v>3</v>
      </c>
      <c r="J34" s="316">
        <v>1</v>
      </c>
      <c r="K34" s="316">
        <v>0</v>
      </c>
      <c r="L34" s="316">
        <v>3</v>
      </c>
      <c r="M34" s="316">
        <v>2</v>
      </c>
      <c r="N34" s="316">
        <v>1</v>
      </c>
      <c r="O34" s="316">
        <v>1</v>
      </c>
      <c r="P34" s="316">
        <v>7</v>
      </c>
      <c r="Q34" s="316">
        <v>5</v>
      </c>
      <c r="R34" s="316">
        <v>6</v>
      </c>
      <c r="S34" s="316">
        <v>9</v>
      </c>
      <c r="T34" s="316">
        <v>24</v>
      </c>
      <c r="U34" s="316">
        <v>40</v>
      </c>
      <c r="V34" s="316">
        <v>63</v>
      </c>
      <c r="W34" s="316">
        <v>49</v>
      </c>
      <c r="X34" s="316">
        <v>61</v>
      </c>
      <c r="Y34" s="316">
        <v>74</v>
      </c>
      <c r="Z34" s="316">
        <v>105</v>
      </c>
      <c r="AA34" s="316">
        <v>96</v>
      </c>
      <c r="AB34" s="316">
        <v>88</v>
      </c>
      <c r="AC34" s="316">
        <v>74</v>
      </c>
      <c r="AD34" s="316">
        <v>46</v>
      </c>
      <c r="AE34" s="316">
        <v>55</v>
      </c>
      <c r="AF34" s="316">
        <v>51</v>
      </c>
      <c r="AG34" s="316">
        <v>66</v>
      </c>
      <c r="AH34" s="316">
        <v>53</v>
      </c>
      <c r="AI34" s="316">
        <v>46</v>
      </c>
      <c r="AJ34" s="316">
        <v>42</v>
      </c>
      <c r="AK34" s="316">
        <v>58</v>
      </c>
      <c r="AL34" s="316">
        <v>27</v>
      </c>
      <c r="AM34" s="316">
        <v>37</v>
      </c>
      <c r="AN34" s="316">
        <v>20</v>
      </c>
      <c r="AO34" s="316">
        <v>21</v>
      </c>
      <c r="AP34" s="316">
        <v>12</v>
      </c>
      <c r="AQ34" s="316">
        <v>8</v>
      </c>
      <c r="AR34" s="316">
        <v>10</v>
      </c>
      <c r="AS34" s="316">
        <v>6</v>
      </c>
      <c r="AT34" s="316">
        <v>11</v>
      </c>
      <c r="AU34" s="316">
        <v>10</v>
      </c>
      <c r="AV34" s="316">
        <v>14</v>
      </c>
      <c r="AW34" s="316">
        <v>14</v>
      </c>
      <c r="AX34" s="316">
        <v>11</v>
      </c>
      <c r="AY34" s="316">
        <v>18</v>
      </c>
      <c r="AZ34" s="316">
        <v>18</v>
      </c>
      <c r="BA34" s="317">
        <v>14</v>
      </c>
      <c r="BB34" s="316">
        <v>4</v>
      </c>
      <c r="BC34" s="318"/>
    </row>
    <row r="35" spans="1:67" s="321" customFormat="1" ht="23.25">
      <c r="A35" s="315">
        <v>2560</v>
      </c>
      <c r="B35" s="303">
        <v>1184</v>
      </c>
      <c r="C35" s="315">
        <v>2</v>
      </c>
      <c r="D35" s="315">
        <v>6</v>
      </c>
      <c r="E35" s="315">
        <v>2</v>
      </c>
      <c r="F35" s="315">
        <v>3</v>
      </c>
      <c r="G35" s="315">
        <v>3</v>
      </c>
      <c r="H35" s="315">
        <v>2</v>
      </c>
      <c r="I35" s="315">
        <v>3</v>
      </c>
      <c r="J35" s="315">
        <v>4</v>
      </c>
      <c r="K35" s="315">
        <v>0</v>
      </c>
      <c r="L35" s="315">
        <v>3</v>
      </c>
      <c r="M35" s="315">
        <v>2</v>
      </c>
      <c r="N35" s="315">
        <v>2</v>
      </c>
      <c r="O35" s="315">
        <v>3</v>
      </c>
      <c r="P35" s="315">
        <v>1</v>
      </c>
      <c r="Q35" s="315">
        <v>5</v>
      </c>
      <c r="R35" s="315">
        <v>4</v>
      </c>
      <c r="S35" s="315">
        <v>12</v>
      </c>
      <c r="T35" s="315">
        <v>2</v>
      </c>
      <c r="U35" s="315">
        <v>6</v>
      </c>
      <c r="V35" s="315">
        <v>16</v>
      </c>
      <c r="W35" s="315">
        <v>15</v>
      </c>
      <c r="X35" s="315">
        <v>11</v>
      </c>
      <c r="Y35" s="315">
        <v>38</v>
      </c>
      <c r="Z35" s="315">
        <v>39</v>
      </c>
      <c r="AA35" s="315">
        <v>46</v>
      </c>
      <c r="AB35" s="315">
        <v>47</v>
      </c>
      <c r="AC35" s="315">
        <v>32</v>
      </c>
      <c r="AD35" s="315">
        <v>40</v>
      </c>
      <c r="AE35" s="315">
        <v>41</v>
      </c>
      <c r="AF35" s="315">
        <v>21</v>
      </c>
      <c r="AG35" s="315">
        <v>27</v>
      </c>
      <c r="AH35" s="315">
        <v>27</v>
      </c>
      <c r="AI35" s="315">
        <v>27</v>
      </c>
      <c r="AJ35" s="315">
        <v>26</v>
      </c>
      <c r="AK35" s="315">
        <v>26</v>
      </c>
      <c r="AL35" s="315">
        <v>11</v>
      </c>
      <c r="AM35" s="315">
        <v>19</v>
      </c>
      <c r="AN35" s="315">
        <v>7</v>
      </c>
      <c r="AO35" s="315">
        <v>5</v>
      </c>
      <c r="AP35" s="315">
        <v>8</v>
      </c>
      <c r="AQ35" s="315">
        <v>7</v>
      </c>
      <c r="AR35" s="315">
        <v>1</v>
      </c>
      <c r="AS35" s="315">
        <v>2</v>
      </c>
      <c r="AT35" s="315">
        <v>4</v>
      </c>
      <c r="AU35" s="315">
        <v>0</v>
      </c>
      <c r="AV35" s="315">
        <v>2</v>
      </c>
      <c r="AW35" s="315">
        <v>4</v>
      </c>
      <c r="AX35" s="315">
        <v>0</v>
      </c>
      <c r="AY35" s="315">
        <v>1</v>
      </c>
      <c r="AZ35" s="315">
        <v>0</v>
      </c>
      <c r="BA35" s="320">
        <v>0</v>
      </c>
      <c r="BB35" s="315">
        <v>0</v>
      </c>
      <c r="BC35" s="318"/>
    </row>
    <row r="36" spans="1:67" s="321" customFormat="1" ht="23.25">
      <c r="A36" s="315">
        <v>2559</v>
      </c>
      <c r="B36" s="303">
        <v>2015</v>
      </c>
      <c r="C36" s="315">
        <v>19</v>
      </c>
      <c r="D36" s="315">
        <v>26</v>
      </c>
      <c r="E36" s="315">
        <v>35</v>
      </c>
      <c r="F36" s="315">
        <v>22</v>
      </c>
      <c r="G36" s="315">
        <v>23</v>
      </c>
      <c r="H36" s="315">
        <v>15</v>
      </c>
      <c r="I36" s="315">
        <v>25</v>
      </c>
      <c r="J36" s="315">
        <v>23</v>
      </c>
      <c r="K36" s="315">
        <v>28</v>
      </c>
      <c r="L36" s="315">
        <v>27</v>
      </c>
      <c r="M36" s="315">
        <v>27</v>
      </c>
      <c r="N36" s="315">
        <v>27</v>
      </c>
      <c r="O36" s="315">
        <v>12</v>
      </c>
      <c r="P36" s="315">
        <v>16</v>
      </c>
      <c r="Q36" s="315">
        <v>11</v>
      </c>
      <c r="R36" s="315">
        <v>8</v>
      </c>
      <c r="S36" s="315">
        <v>12</v>
      </c>
      <c r="T36" s="315">
        <v>4</v>
      </c>
      <c r="U36" s="315">
        <v>8</v>
      </c>
      <c r="V36" s="315">
        <v>5</v>
      </c>
      <c r="W36" s="315">
        <v>5</v>
      </c>
      <c r="X36" s="315">
        <v>8</v>
      </c>
      <c r="Y36" s="315">
        <v>16</v>
      </c>
      <c r="Z36" s="315">
        <v>20</v>
      </c>
      <c r="AA36" s="315">
        <v>16</v>
      </c>
      <c r="AB36" s="315">
        <v>22</v>
      </c>
      <c r="AC36" s="315">
        <v>21</v>
      </c>
      <c r="AD36" s="315">
        <v>19</v>
      </c>
      <c r="AE36" s="315">
        <v>34</v>
      </c>
      <c r="AF36" s="315">
        <v>56</v>
      </c>
      <c r="AG36" s="315">
        <v>61</v>
      </c>
      <c r="AH36" s="315">
        <v>51</v>
      </c>
      <c r="AI36" s="315">
        <v>55</v>
      </c>
      <c r="AJ36" s="315">
        <v>60</v>
      </c>
      <c r="AK36" s="315">
        <v>31</v>
      </c>
      <c r="AL36" s="315">
        <v>44</v>
      </c>
      <c r="AM36" s="315">
        <v>28</v>
      </c>
      <c r="AN36" s="315">
        <v>38</v>
      </c>
      <c r="AO36" s="315">
        <v>28</v>
      </c>
      <c r="AP36" s="315">
        <v>40</v>
      </c>
      <c r="AQ36" s="315">
        <v>38</v>
      </c>
      <c r="AR36" s="315">
        <v>25</v>
      </c>
      <c r="AS36" s="315">
        <v>19</v>
      </c>
      <c r="AT36" s="315">
        <v>15</v>
      </c>
      <c r="AU36" s="315">
        <v>18</v>
      </c>
      <c r="AV36" s="315">
        <v>11</v>
      </c>
      <c r="AW36" s="315">
        <v>8</v>
      </c>
      <c r="AX36" s="315">
        <v>3</v>
      </c>
      <c r="AY36" s="315">
        <v>9</v>
      </c>
      <c r="AZ36" s="315">
        <v>1</v>
      </c>
      <c r="BA36" s="320">
        <v>4</v>
      </c>
      <c r="BB36" s="315">
        <v>7</v>
      </c>
      <c r="BC36" s="318"/>
    </row>
    <row r="37" spans="1:67" s="326" customFormat="1" ht="23.25">
      <c r="A37" s="322" t="s">
        <v>352</v>
      </c>
      <c r="B37" s="323">
        <f>SUM(C37:BB37)</f>
        <v>1386</v>
      </c>
      <c r="C37" s="324">
        <f>MEDIAN(C32:C36)</f>
        <v>17</v>
      </c>
      <c r="D37" s="324">
        <f t="shared" ref="D37:BB37" si="4">MEDIAN(D32:D36)</f>
        <v>12</v>
      </c>
      <c r="E37" s="324">
        <f t="shared" si="4"/>
        <v>10</v>
      </c>
      <c r="F37" s="324">
        <f t="shared" si="4"/>
        <v>10</v>
      </c>
      <c r="G37" s="324">
        <f t="shared" si="4"/>
        <v>11</v>
      </c>
      <c r="H37" s="324">
        <f t="shared" si="4"/>
        <v>9</v>
      </c>
      <c r="I37" s="324">
        <f t="shared" si="4"/>
        <v>15</v>
      </c>
      <c r="J37" s="324">
        <f t="shared" si="4"/>
        <v>13</v>
      </c>
      <c r="K37" s="324">
        <f t="shared" si="4"/>
        <v>9</v>
      </c>
      <c r="L37" s="324">
        <f t="shared" si="4"/>
        <v>15</v>
      </c>
      <c r="M37" s="324">
        <f t="shared" si="4"/>
        <v>16</v>
      </c>
      <c r="N37" s="324">
        <f t="shared" si="4"/>
        <v>15</v>
      </c>
      <c r="O37" s="324">
        <f t="shared" si="4"/>
        <v>12</v>
      </c>
      <c r="P37" s="324">
        <f t="shared" si="4"/>
        <v>13</v>
      </c>
      <c r="Q37" s="324">
        <f t="shared" si="4"/>
        <v>11</v>
      </c>
      <c r="R37" s="324">
        <f t="shared" si="4"/>
        <v>8</v>
      </c>
      <c r="S37" s="324">
        <f t="shared" si="4"/>
        <v>12</v>
      </c>
      <c r="T37" s="324">
        <f t="shared" si="4"/>
        <v>24</v>
      </c>
      <c r="U37" s="324">
        <f t="shared" si="4"/>
        <v>40</v>
      </c>
      <c r="V37" s="324">
        <f t="shared" si="4"/>
        <v>40</v>
      </c>
      <c r="W37" s="324">
        <f t="shared" si="4"/>
        <v>49</v>
      </c>
      <c r="X37" s="324">
        <f t="shared" si="4"/>
        <v>44</v>
      </c>
      <c r="Y37" s="324">
        <f t="shared" si="4"/>
        <v>49</v>
      </c>
      <c r="Z37" s="324">
        <f t="shared" si="4"/>
        <v>48</v>
      </c>
      <c r="AA37" s="324">
        <f t="shared" si="4"/>
        <v>47</v>
      </c>
      <c r="AB37" s="324">
        <f t="shared" si="4"/>
        <v>78</v>
      </c>
      <c r="AC37" s="324">
        <f t="shared" si="4"/>
        <v>74</v>
      </c>
      <c r="AD37" s="324">
        <f t="shared" si="4"/>
        <v>46</v>
      </c>
      <c r="AE37" s="324">
        <f t="shared" si="4"/>
        <v>55</v>
      </c>
      <c r="AF37" s="324">
        <f t="shared" si="4"/>
        <v>56</v>
      </c>
      <c r="AG37" s="324">
        <f t="shared" si="4"/>
        <v>61</v>
      </c>
      <c r="AH37" s="324">
        <f t="shared" si="4"/>
        <v>53</v>
      </c>
      <c r="AI37" s="324">
        <f t="shared" si="4"/>
        <v>55</v>
      </c>
      <c r="AJ37" s="324">
        <f t="shared" si="4"/>
        <v>52</v>
      </c>
      <c r="AK37" s="324">
        <f t="shared" si="4"/>
        <v>58</v>
      </c>
      <c r="AL37" s="324">
        <f t="shared" si="4"/>
        <v>44</v>
      </c>
      <c r="AM37" s="324">
        <f t="shared" si="4"/>
        <v>37</v>
      </c>
      <c r="AN37" s="324">
        <f t="shared" si="4"/>
        <v>34</v>
      </c>
      <c r="AO37" s="324">
        <f t="shared" si="4"/>
        <v>25</v>
      </c>
      <c r="AP37" s="324">
        <f t="shared" si="4"/>
        <v>14</v>
      </c>
      <c r="AQ37" s="324">
        <f t="shared" si="4"/>
        <v>8</v>
      </c>
      <c r="AR37" s="324">
        <f t="shared" si="4"/>
        <v>10</v>
      </c>
      <c r="AS37" s="324">
        <f t="shared" si="4"/>
        <v>14</v>
      </c>
      <c r="AT37" s="324">
        <f t="shared" si="4"/>
        <v>11</v>
      </c>
      <c r="AU37" s="324">
        <f t="shared" si="4"/>
        <v>10</v>
      </c>
      <c r="AV37" s="324">
        <f t="shared" si="4"/>
        <v>11</v>
      </c>
      <c r="AW37" s="324">
        <f t="shared" si="4"/>
        <v>8</v>
      </c>
      <c r="AX37" s="324">
        <f t="shared" si="4"/>
        <v>5</v>
      </c>
      <c r="AY37" s="324">
        <f t="shared" si="4"/>
        <v>9</v>
      </c>
      <c r="AZ37" s="324">
        <f t="shared" si="4"/>
        <v>1</v>
      </c>
      <c r="BA37" s="324">
        <f t="shared" si="4"/>
        <v>4</v>
      </c>
      <c r="BB37" s="324">
        <f t="shared" si="4"/>
        <v>4</v>
      </c>
      <c r="BC37" s="325"/>
      <c r="BE37" s="327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A3" sqref="A3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416</v>
      </c>
    </row>
    <row r="2" spans="1:17">
      <c r="A2" s="225" t="s">
        <v>195</v>
      </c>
      <c r="B2" s="225" t="s">
        <v>196</v>
      </c>
      <c r="C2" s="226" t="s">
        <v>417</v>
      </c>
      <c r="D2" s="227" t="s">
        <v>418</v>
      </c>
      <c r="E2" s="227" t="s">
        <v>392</v>
      </c>
      <c r="F2" s="227" t="s">
        <v>404</v>
      </c>
      <c r="G2" s="227" t="s">
        <v>409</v>
      </c>
      <c r="H2" s="227" t="s">
        <v>419</v>
      </c>
      <c r="I2" s="242" t="s">
        <v>197</v>
      </c>
    </row>
    <row r="3" spans="1:17">
      <c r="A3" s="265" t="s">
        <v>21</v>
      </c>
      <c r="B3" s="265" t="s">
        <v>157</v>
      </c>
      <c r="C3" s="263">
        <v>4</v>
      </c>
      <c r="D3" s="264">
        <v>1</v>
      </c>
      <c r="E3" s="262">
        <v>1</v>
      </c>
      <c r="F3" s="262">
        <v>0</v>
      </c>
      <c r="G3" s="262">
        <v>0</v>
      </c>
      <c r="H3" s="262">
        <v>0</v>
      </c>
      <c r="I3" s="361">
        <v>2</v>
      </c>
      <c r="J3" s="250"/>
      <c r="K3" s="224" t="s">
        <v>198</v>
      </c>
    </row>
    <row r="4" spans="1:17">
      <c r="A4" s="265" t="s">
        <v>21</v>
      </c>
      <c r="B4" s="265" t="s">
        <v>172</v>
      </c>
      <c r="C4" s="263">
        <v>1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70">
        <v>1</v>
      </c>
      <c r="J4" s="250"/>
      <c r="K4" s="357" t="s">
        <v>199</v>
      </c>
      <c r="L4" s="357"/>
      <c r="M4" s="357"/>
      <c r="N4" s="357"/>
      <c r="O4" s="357"/>
      <c r="P4" s="357"/>
      <c r="Q4" s="357"/>
    </row>
    <row r="5" spans="1:17">
      <c r="A5" s="265" t="s">
        <v>21</v>
      </c>
      <c r="B5" s="265" t="s">
        <v>146</v>
      </c>
      <c r="C5" s="263">
        <v>0</v>
      </c>
      <c r="D5" s="264">
        <v>0</v>
      </c>
      <c r="E5" s="262">
        <v>0</v>
      </c>
      <c r="F5" s="262">
        <v>0</v>
      </c>
      <c r="G5" s="262">
        <v>0</v>
      </c>
      <c r="H5" s="262">
        <v>0</v>
      </c>
      <c r="I5" s="266">
        <v>0</v>
      </c>
      <c r="J5" s="250"/>
      <c r="K5" s="228" t="s">
        <v>200</v>
      </c>
    </row>
    <row r="6" spans="1:17">
      <c r="A6" s="265" t="s">
        <v>21</v>
      </c>
      <c r="B6" s="265" t="s">
        <v>201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202</v>
      </c>
    </row>
    <row r="7" spans="1:17">
      <c r="A7" s="265" t="s">
        <v>21</v>
      </c>
      <c r="B7" s="265" t="s">
        <v>203</v>
      </c>
      <c r="C7" s="263">
        <v>0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266">
        <v>0</v>
      </c>
      <c r="J7" s="250"/>
      <c r="K7" s="224" t="s">
        <v>204</v>
      </c>
    </row>
    <row r="8" spans="1:17">
      <c r="A8" s="265" t="s">
        <v>21</v>
      </c>
      <c r="B8" s="265" t="s">
        <v>205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206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207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170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208</v>
      </c>
      <c r="C12" s="263">
        <v>0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66">
        <v>0</v>
      </c>
      <c r="J12" s="250"/>
    </row>
    <row r="13" spans="1:17">
      <c r="A13" s="265" t="s">
        <v>21</v>
      </c>
      <c r="B13" s="265" t="s">
        <v>173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209</v>
      </c>
      <c r="C15" s="263">
        <v>0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66">
        <v>0</v>
      </c>
      <c r="J15" s="250"/>
    </row>
    <row r="16" spans="1:17" ht="24.75" customHeight="1">
      <c r="A16" s="265" t="s">
        <v>21</v>
      </c>
      <c r="B16" s="265" t="s">
        <v>210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188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2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270">
        <v>1</v>
      </c>
      <c r="J18" s="250"/>
    </row>
    <row r="19" spans="1:10">
      <c r="A19" s="265" t="s">
        <v>23</v>
      </c>
      <c r="B19" s="265" t="s">
        <v>175</v>
      </c>
      <c r="C19" s="263">
        <v>0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66">
        <v>0</v>
      </c>
      <c r="J19" s="250"/>
    </row>
    <row r="20" spans="1:10">
      <c r="A20" s="265" t="s">
        <v>23</v>
      </c>
      <c r="B20" s="265" t="s">
        <v>211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212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213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214</v>
      </c>
      <c r="C23" s="263">
        <v>1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70">
        <v>1</v>
      </c>
      <c r="J23" s="250"/>
    </row>
    <row r="24" spans="1:10">
      <c r="A24" s="265" t="s">
        <v>23</v>
      </c>
      <c r="B24" s="265" t="s">
        <v>173</v>
      </c>
      <c r="C24" s="263">
        <v>0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66">
        <v>0</v>
      </c>
      <c r="J24" s="250"/>
    </row>
    <row r="25" spans="1:10">
      <c r="A25" s="265" t="s">
        <v>23</v>
      </c>
      <c r="B25" s="265" t="s">
        <v>215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216</v>
      </c>
      <c r="C26" s="263">
        <v>0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266">
        <v>0</v>
      </c>
      <c r="J26" s="250"/>
    </row>
    <row r="27" spans="1:10">
      <c r="A27" s="265" t="s">
        <v>23</v>
      </c>
      <c r="B27" s="265" t="s">
        <v>217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193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218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219</v>
      </c>
      <c r="C30" s="263">
        <v>0</v>
      </c>
      <c r="D30" s="264">
        <v>4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220</v>
      </c>
      <c r="C31" s="263">
        <v>4</v>
      </c>
      <c r="D31" s="264">
        <v>4</v>
      </c>
      <c r="E31" s="262">
        <v>4</v>
      </c>
      <c r="F31" s="262">
        <v>0</v>
      </c>
      <c r="G31" s="262">
        <v>0</v>
      </c>
      <c r="H31" s="262">
        <v>0</v>
      </c>
      <c r="I31" s="346">
        <v>2</v>
      </c>
      <c r="J31" s="250"/>
    </row>
    <row r="32" spans="1:10">
      <c r="A32" s="265" t="s">
        <v>31</v>
      </c>
      <c r="B32" s="265" t="s">
        <v>221</v>
      </c>
      <c r="C32" s="263">
        <v>0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266">
        <v>0</v>
      </c>
      <c r="J32" s="250"/>
    </row>
    <row r="33" spans="1:10">
      <c r="A33" s="265" t="s">
        <v>31</v>
      </c>
      <c r="B33" s="265" t="s">
        <v>192</v>
      </c>
      <c r="C33" s="263">
        <v>1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270">
        <v>1</v>
      </c>
      <c r="J33" s="250"/>
    </row>
    <row r="34" spans="1:10">
      <c r="A34" s="265" t="s">
        <v>31</v>
      </c>
      <c r="B34" s="265" t="s">
        <v>222</v>
      </c>
      <c r="C34" s="263">
        <v>0</v>
      </c>
      <c r="D34" s="264">
        <v>2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223</v>
      </c>
      <c r="C35" s="263">
        <v>5</v>
      </c>
      <c r="D35" s="264">
        <v>2</v>
      </c>
      <c r="E35" s="262">
        <v>1</v>
      </c>
      <c r="F35" s="262">
        <v>0</v>
      </c>
      <c r="G35" s="262">
        <v>0</v>
      </c>
      <c r="H35" s="262">
        <v>1</v>
      </c>
      <c r="I35" s="331">
        <v>3</v>
      </c>
      <c r="J35" s="250"/>
    </row>
    <row r="36" spans="1:10">
      <c r="A36" s="265" t="s">
        <v>31</v>
      </c>
      <c r="B36" s="265" t="s">
        <v>187</v>
      </c>
      <c r="C36" s="263">
        <v>0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266">
        <v>0</v>
      </c>
      <c r="J36" s="250"/>
    </row>
    <row r="37" spans="1:10">
      <c r="A37" s="265" t="s">
        <v>31</v>
      </c>
      <c r="B37" s="265" t="s">
        <v>224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225</v>
      </c>
      <c r="C38" s="263">
        <v>0</v>
      </c>
      <c r="D38" s="264">
        <v>10</v>
      </c>
      <c r="E38" s="262">
        <v>0</v>
      </c>
      <c r="F38" s="262">
        <v>0</v>
      </c>
      <c r="G38" s="262">
        <v>0</v>
      </c>
      <c r="H38" s="262">
        <v>0</v>
      </c>
      <c r="I38" s="266">
        <v>0</v>
      </c>
      <c r="J38" s="250"/>
    </row>
    <row r="39" spans="1:10">
      <c r="A39" s="265" t="s">
        <v>24</v>
      </c>
      <c r="B39" s="265" t="s">
        <v>226</v>
      </c>
      <c r="C39" s="263">
        <v>5</v>
      </c>
      <c r="D39" s="264">
        <v>10</v>
      </c>
      <c r="E39" s="262">
        <v>1</v>
      </c>
      <c r="F39" s="262">
        <v>3</v>
      </c>
      <c r="G39" s="262">
        <v>6</v>
      </c>
      <c r="H39" s="262">
        <v>0</v>
      </c>
      <c r="I39" s="331">
        <v>3</v>
      </c>
      <c r="J39" s="250"/>
    </row>
    <row r="40" spans="1:10">
      <c r="A40" s="265" t="s">
        <v>24</v>
      </c>
      <c r="B40" s="265" t="s">
        <v>148</v>
      </c>
      <c r="C40" s="263">
        <v>0</v>
      </c>
      <c r="D40" s="264">
        <v>1</v>
      </c>
      <c r="E40" s="262">
        <v>0</v>
      </c>
      <c r="F40" s="262">
        <v>0</v>
      </c>
      <c r="G40" s="262">
        <v>0</v>
      </c>
      <c r="H40" s="262">
        <v>0</v>
      </c>
      <c r="I40" s="266">
        <v>0</v>
      </c>
      <c r="J40" s="250"/>
    </row>
    <row r="41" spans="1:10">
      <c r="A41" s="265" t="s">
        <v>24</v>
      </c>
      <c r="B41" s="265" t="s">
        <v>161</v>
      </c>
      <c r="C41" s="263">
        <v>0</v>
      </c>
      <c r="D41" s="264">
        <v>1</v>
      </c>
      <c r="E41" s="262">
        <v>0</v>
      </c>
      <c r="F41" s="262">
        <v>1</v>
      </c>
      <c r="G41" s="262">
        <v>0</v>
      </c>
      <c r="H41" s="262">
        <v>0</v>
      </c>
      <c r="I41" s="346">
        <v>2</v>
      </c>
      <c r="J41" s="250"/>
    </row>
    <row r="42" spans="1:10">
      <c r="A42" s="265" t="s">
        <v>24</v>
      </c>
      <c r="B42" s="265" t="s">
        <v>167</v>
      </c>
      <c r="C42" s="263">
        <v>0</v>
      </c>
      <c r="D42" s="264">
        <v>1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227</v>
      </c>
      <c r="C43" s="263">
        <v>3</v>
      </c>
      <c r="D43" s="264">
        <v>3</v>
      </c>
      <c r="E43" s="262">
        <v>0</v>
      </c>
      <c r="F43" s="262">
        <v>0</v>
      </c>
      <c r="G43" s="262">
        <v>0</v>
      </c>
      <c r="H43" s="262">
        <v>1</v>
      </c>
      <c r="I43" s="331">
        <v>3</v>
      </c>
      <c r="J43" s="250"/>
    </row>
    <row r="44" spans="1:10">
      <c r="A44" s="265" t="s">
        <v>24</v>
      </c>
      <c r="B44" s="265" t="s">
        <v>168</v>
      </c>
      <c r="C44" s="263">
        <v>0</v>
      </c>
      <c r="D44" s="264">
        <v>2</v>
      </c>
      <c r="E44" s="262">
        <v>2</v>
      </c>
      <c r="F44" s="262">
        <v>0</v>
      </c>
      <c r="G44" s="262">
        <v>0</v>
      </c>
      <c r="H44" s="262">
        <v>0</v>
      </c>
      <c r="I44" s="346">
        <v>2</v>
      </c>
      <c r="J44" s="250"/>
    </row>
    <row r="45" spans="1:10">
      <c r="A45" s="265" t="s">
        <v>24</v>
      </c>
      <c r="B45" s="265" t="s">
        <v>228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229</v>
      </c>
      <c r="C47" s="263">
        <v>2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270">
        <v>1</v>
      </c>
      <c r="J47" s="250"/>
    </row>
    <row r="48" spans="1:10">
      <c r="A48" s="265" t="s">
        <v>24</v>
      </c>
      <c r="B48" s="265" t="s">
        <v>230</v>
      </c>
      <c r="C48" s="263">
        <v>0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0</v>
      </c>
      <c r="J48" s="250"/>
    </row>
    <row r="49" spans="1:10">
      <c r="A49" s="265" t="s">
        <v>24</v>
      </c>
      <c r="B49" s="265" t="s">
        <v>231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232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233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234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160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186</v>
      </c>
      <c r="C55" s="263">
        <v>1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70">
        <v>1</v>
      </c>
      <c r="J55" s="250"/>
    </row>
    <row r="56" spans="1:10">
      <c r="A56" s="265" t="s">
        <v>25</v>
      </c>
      <c r="B56" s="265" t="s">
        <v>235</v>
      </c>
      <c r="C56" s="263">
        <v>1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70">
        <v>1</v>
      </c>
      <c r="J56" s="250"/>
    </row>
    <row r="57" spans="1:10">
      <c r="A57" s="265" t="s">
        <v>25</v>
      </c>
      <c r="B57" s="265" t="s">
        <v>236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237</v>
      </c>
      <c r="C58" s="263">
        <v>2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70">
        <v>1</v>
      </c>
      <c r="J58" s="250"/>
    </row>
    <row r="59" spans="1:10">
      <c r="A59" s="265" t="s">
        <v>25</v>
      </c>
      <c r="B59" s="265" t="s">
        <v>238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239</v>
      </c>
      <c r="C61" s="263">
        <v>0</v>
      </c>
      <c r="D61" s="264">
        <v>1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1</v>
      </c>
      <c r="D62" s="264">
        <v>1</v>
      </c>
      <c r="E62" s="262">
        <v>0</v>
      </c>
      <c r="F62" s="262">
        <v>1</v>
      </c>
      <c r="G62" s="262">
        <v>0</v>
      </c>
      <c r="H62" s="262">
        <v>0</v>
      </c>
      <c r="I62" s="346">
        <v>2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0</v>
      </c>
      <c r="J63" s="250"/>
    </row>
    <row r="64" spans="1:10">
      <c r="A64" s="265" t="s">
        <v>26</v>
      </c>
      <c r="B64" s="265" t="s">
        <v>240</v>
      </c>
      <c r="C64" s="263">
        <v>0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0</v>
      </c>
      <c r="J64" s="250"/>
    </row>
    <row r="65" spans="1:10">
      <c r="A65" s="265" t="s">
        <v>26</v>
      </c>
      <c r="B65" s="265" t="s">
        <v>241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242</v>
      </c>
      <c r="C66" s="263">
        <v>1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70">
        <v>1</v>
      </c>
      <c r="J66" s="250"/>
    </row>
    <row r="67" spans="1:10">
      <c r="A67" s="265" t="s">
        <v>26</v>
      </c>
      <c r="B67" s="265" t="s">
        <v>243</v>
      </c>
      <c r="C67" s="263">
        <v>0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0</v>
      </c>
      <c r="J67" s="250"/>
    </row>
    <row r="68" spans="1:10">
      <c r="A68" s="265" t="s">
        <v>26</v>
      </c>
      <c r="B68" s="265" t="s">
        <v>244</v>
      </c>
      <c r="C68" s="263">
        <v>0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266">
        <v>0</v>
      </c>
      <c r="J68" s="250"/>
    </row>
    <row r="69" spans="1:10">
      <c r="A69" s="265" t="s">
        <v>26</v>
      </c>
      <c r="B69" s="265" t="s">
        <v>245</v>
      </c>
      <c r="C69" s="263">
        <v>0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266">
        <v>0</v>
      </c>
      <c r="J69" s="250"/>
    </row>
    <row r="70" spans="1:10">
      <c r="A70" s="265" t="s">
        <v>26</v>
      </c>
      <c r="B70" s="265" t="s">
        <v>34</v>
      </c>
      <c r="C70" s="263">
        <v>0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266">
        <v>0</v>
      </c>
      <c r="J70" s="250"/>
    </row>
    <row r="71" spans="1:10">
      <c r="A71" s="265" t="s">
        <v>26</v>
      </c>
      <c r="B71" s="265" t="s">
        <v>246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247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248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249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250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194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251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252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185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164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253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254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190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255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256</v>
      </c>
      <c r="C85" s="263">
        <v>0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66">
        <v>0</v>
      </c>
      <c r="J85" s="250"/>
    </row>
    <row r="86" spans="1:10">
      <c r="A86" s="265" t="s">
        <v>27</v>
      </c>
      <c r="B86" s="265" t="s">
        <v>257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258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259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156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260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261</v>
      </c>
      <c r="C91" s="263">
        <v>0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266">
        <v>0</v>
      </c>
      <c r="J91" s="250"/>
    </row>
    <row r="92" spans="1:10">
      <c r="A92" s="265" t="s">
        <v>34</v>
      </c>
      <c r="B92" s="265" t="s">
        <v>262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263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264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265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266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267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268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269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270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271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245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272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172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273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274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275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276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169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277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270">
        <v>1</v>
      </c>
      <c r="J111" s="250"/>
    </row>
    <row r="112" spans="1:10">
      <c r="A112" s="265" t="s">
        <v>28</v>
      </c>
      <c r="B112" s="265" t="s">
        <v>278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279</v>
      </c>
      <c r="C113" s="263">
        <v>0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266">
        <v>0</v>
      </c>
      <c r="J113" s="250"/>
    </row>
    <row r="114" spans="1:10">
      <c r="A114" s="265" t="s">
        <v>28</v>
      </c>
      <c r="B114" s="265" t="s">
        <v>280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253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281</v>
      </c>
      <c r="C117" s="263">
        <v>1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70">
        <v>1</v>
      </c>
      <c r="J117" s="250"/>
    </row>
    <row r="118" spans="1:10">
      <c r="A118" s="265" t="s">
        <v>28</v>
      </c>
      <c r="B118" s="265" t="s">
        <v>184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177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282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283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284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285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159</v>
      </c>
      <c r="C124" s="263">
        <v>1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70">
        <v>1</v>
      </c>
      <c r="J124" s="250"/>
    </row>
    <row r="125" spans="1:10">
      <c r="A125" s="265" t="s">
        <v>28</v>
      </c>
      <c r="B125" s="265" t="s">
        <v>176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183</v>
      </c>
      <c r="C126" s="263">
        <v>0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266">
        <v>0</v>
      </c>
      <c r="J126" s="250"/>
    </row>
    <row r="127" spans="1:10">
      <c r="A127" s="265" t="s">
        <v>29</v>
      </c>
      <c r="B127" s="265" t="s">
        <v>286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287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171</v>
      </c>
      <c r="C129" s="263">
        <v>2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70">
        <v>1</v>
      </c>
      <c r="J129" s="250"/>
    </row>
    <row r="130" spans="1:10">
      <c r="A130" s="265" t="s">
        <v>29</v>
      </c>
      <c r="B130" s="265" t="s">
        <v>288</v>
      </c>
      <c r="C130" s="263">
        <v>0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0</v>
      </c>
      <c r="J130" s="250"/>
    </row>
    <row r="131" spans="1:10">
      <c r="A131" s="265" t="s">
        <v>29</v>
      </c>
      <c r="B131" s="265" t="s">
        <v>289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290</v>
      </c>
      <c r="C132" s="263">
        <v>0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266">
        <v>0</v>
      </c>
      <c r="J132" s="250"/>
    </row>
    <row r="133" spans="1:10">
      <c r="A133" s="265" t="s">
        <v>29</v>
      </c>
      <c r="B133" s="265" t="s">
        <v>291</v>
      </c>
      <c r="C133" s="263">
        <v>0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266">
        <v>0</v>
      </c>
      <c r="J133" s="250"/>
    </row>
    <row r="134" spans="1:10">
      <c r="A134" s="265" t="s">
        <v>29</v>
      </c>
      <c r="B134" s="265" t="s">
        <v>226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165</v>
      </c>
      <c r="C135" s="263">
        <v>0</v>
      </c>
      <c r="D135" s="264">
        <v>2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292</v>
      </c>
      <c r="C136" s="263">
        <v>1</v>
      </c>
      <c r="D136" s="264">
        <v>2</v>
      </c>
      <c r="E136" s="262">
        <v>2</v>
      </c>
      <c r="F136" s="262">
        <v>0</v>
      </c>
      <c r="G136" s="262">
        <v>0</v>
      </c>
      <c r="H136" s="262">
        <v>0</v>
      </c>
      <c r="I136" s="346">
        <v>2</v>
      </c>
      <c r="J136" s="250"/>
    </row>
    <row r="137" spans="1:10">
      <c r="A137" s="265" t="s">
        <v>29</v>
      </c>
      <c r="B137" s="265" t="s">
        <v>293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163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294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295</v>
      </c>
      <c r="C140" s="263">
        <v>0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0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162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296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297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1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70">
        <v>1</v>
      </c>
      <c r="J146" s="250"/>
    </row>
    <row r="147" spans="1:10">
      <c r="A147" s="265" t="s">
        <v>58</v>
      </c>
      <c r="B147" s="265" t="s">
        <v>158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298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180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299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300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174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301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302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303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304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189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225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305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306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307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308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253</v>
      </c>
      <c r="C165" s="263">
        <v>1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70">
        <v>1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0</v>
      </c>
      <c r="J166" s="250"/>
    </row>
    <row r="167" spans="1:10">
      <c r="A167" s="265" t="s">
        <v>59</v>
      </c>
      <c r="B167" s="265" t="s">
        <v>178</v>
      </c>
      <c r="C167" s="263">
        <v>0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66">
        <v>0</v>
      </c>
      <c r="J167" s="250"/>
    </row>
    <row r="168" spans="1:10">
      <c r="A168" s="265" t="s">
        <v>59</v>
      </c>
      <c r="B168" s="265" t="s">
        <v>164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181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166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182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309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310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311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312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313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314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315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316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317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179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318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319</v>
      </c>
      <c r="C185" s="263">
        <v>0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66">
        <v>0</v>
      </c>
      <c r="J185" s="250"/>
    </row>
    <row r="186" spans="1:10">
      <c r="A186" s="265" t="s">
        <v>61</v>
      </c>
      <c r="B186" s="265" t="s">
        <v>320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321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322</v>
      </c>
      <c r="C189" s="263">
        <v>0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66">
        <v>0</v>
      </c>
      <c r="J189" s="250"/>
    </row>
    <row r="190" spans="1:10">
      <c r="A190" s="265" t="s">
        <v>62</v>
      </c>
      <c r="B190" s="265" t="s">
        <v>323</v>
      </c>
      <c r="C190" s="263">
        <v>0</v>
      </c>
      <c r="D190" s="264">
        <v>0</v>
      </c>
      <c r="E190" s="262">
        <v>0</v>
      </c>
      <c r="F190" s="262">
        <v>0</v>
      </c>
      <c r="G190" s="262">
        <v>0</v>
      </c>
      <c r="H190" s="262">
        <v>0</v>
      </c>
      <c r="I190" s="266">
        <v>0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324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269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325</v>
      </c>
      <c r="C194" s="263">
        <v>0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66">
        <v>0</v>
      </c>
      <c r="J194" s="250"/>
    </row>
    <row r="195" spans="1:10">
      <c r="A195" s="265" t="s">
        <v>63</v>
      </c>
      <c r="B195" s="265" t="s">
        <v>326</v>
      </c>
      <c r="C195" s="263">
        <v>0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66">
        <v>0</v>
      </c>
      <c r="J195" s="250"/>
    </row>
    <row r="196" spans="1:10" ht="22.5">
      <c r="A196" s="230" t="s">
        <v>327</v>
      </c>
      <c r="B196" s="231"/>
      <c r="C196" s="232">
        <f>SUM(C3:C195)</f>
        <v>42</v>
      </c>
      <c r="D196" s="261">
        <f>E196+F196+G196+H196</f>
        <v>24</v>
      </c>
      <c r="E196" s="233">
        <f>SUM(E3:E195)</f>
        <v>11</v>
      </c>
      <c r="F196" s="233">
        <f>SUM(F3:F195)</f>
        <v>5</v>
      </c>
      <c r="G196" s="233">
        <f>SUM(G3:G195)</f>
        <v>6</v>
      </c>
      <c r="H196" s="233">
        <f>SUM(H3:H195)</f>
        <v>2</v>
      </c>
      <c r="I196" s="360"/>
      <c r="J196" s="234"/>
    </row>
    <row r="197" spans="1:10">
      <c r="A197" s="235" t="s">
        <v>420</v>
      </c>
      <c r="B197" s="236"/>
      <c r="C197" s="358">
        <f>C196+D196</f>
        <v>66</v>
      </c>
      <c r="D197" s="359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X78"/>
  <sheetViews>
    <sheetView workbookViewId="0">
      <selection activeCell="A2" sqref="A2"/>
    </sheetView>
  </sheetViews>
  <sheetFormatPr defaultRowHeight="23.25"/>
  <cols>
    <col min="1" max="1" width="23.7109375" style="330" bestFit="1" customWidth="1"/>
    <col min="2" max="2" width="20.28515625" style="330" bestFit="1" customWidth="1"/>
    <col min="3" max="3" width="18.140625" style="330" bestFit="1" customWidth="1"/>
    <col min="4" max="21" width="6.85546875" style="330" customWidth="1"/>
    <col min="22" max="22" width="6.5703125" style="330" customWidth="1"/>
    <col min="23" max="23" width="14.85546875" style="330" bestFit="1" customWidth="1"/>
    <col min="24" max="16384" width="9.140625" style="330"/>
  </cols>
  <sheetData>
    <row r="1" spans="1:24">
      <c r="A1" s="267" t="s">
        <v>365</v>
      </c>
      <c r="B1" s="267"/>
    </row>
    <row r="2" spans="1:24" ht="25.5">
      <c r="A2"/>
      <c r="B2" s="268" t="s">
        <v>421</v>
      </c>
    </row>
    <row r="3" spans="1:24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</row>
    <row r="4" spans="1:24">
      <c r="A4" s="362" t="s">
        <v>330</v>
      </c>
      <c r="B4" s="363"/>
      <c r="C4" s="363"/>
      <c r="D4" s="362" t="s">
        <v>331</v>
      </c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4"/>
    </row>
    <row r="5" spans="1:24">
      <c r="A5" s="362" t="s">
        <v>9</v>
      </c>
      <c r="B5" s="362" t="s">
        <v>42</v>
      </c>
      <c r="C5" s="362" t="s">
        <v>328</v>
      </c>
      <c r="D5" s="362">
        <v>0</v>
      </c>
      <c r="E5" s="365">
        <v>1</v>
      </c>
      <c r="F5" s="365">
        <v>2</v>
      </c>
      <c r="G5" s="365">
        <v>4</v>
      </c>
      <c r="H5" s="365">
        <v>7</v>
      </c>
      <c r="I5" s="365">
        <v>8</v>
      </c>
      <c r="J5" s="365">
        <v>9</v>
      </c>
      <c r="K5" s="365">
        <v>10</v>
      </c>
      <c r="L5" s="365">
        <v>12</v>
      </c>
      <c r="M5" s="365">
        <v>13</v>
      </c>
      <c r="N5" s="365">
        <v>15</v>
      </c>
      <c r="O5" s="365">
        <v>16</v>
      </c>
      <c r="P5" s="365">
        <v>18</v>
      </c>
      <c r="Q5" s="365">
        <v>19</v>
      </c>
      <c r="R5" s="365">
        <v>21</v>
      </c>
      <c r="S5" s="365">
        <v>22</v>
      </c>
      <c r="T5" s="365">
        <v>23</v>
      </c>
      <c r="U5" s="365">
        <v>24</v>
      </c>
      <c r="V5" s="365">
        <v>25</v>
      </c>
      <c r="W5" s="365">
        <v>26</v>
      </c>
      <c r="X5" s="366" t="s">
        <v>332</v>
      </c>
    </row>
    <row r="6" spans="1:24">
      <c r="A6" s="332" t="s">
        <v>23</v>
      </c>
      <c r="B6" s="332" t="s">
        <v>23</v>
      </c>
      <c r="C6" s="332" t="s">
        <v>367</v>
      </c>
      <c r="D6" s="333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>
        <v>1</v>
      </c>
      <c r="R6" s="334"/>
      <c r="S6" s="334"/>
      <c r="T6" s="334"/>
      <c r="U6" s="334"/>
      <c r="V6" s="334"/>
      <c r="W6" s="334"/>
      <c r="X6" s="335">
        <v>1</v>
      </c>
    </row>
    <row r="7" spans="1:24">
      <c r="A7" s="336"/>
      <c r="B7" s="336"/>
      <c r="C7" s="337" t="s">
        <v>173</v>
      </c>
      <c r="D7" s="338">
        <v>1</v>
      </c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40">
        <v>1</v>
      </c>
    </row>
    <row r="8" spans="1:24">
      <c r="A8" s="336"/>
      <c r="B8" s="367" t="s">
        <v>333</v>
      </c>
      <c r="C8" s="368"/>
      <c r="D8" s="369">
        <v>1</v>
      </c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>
        <v>1</v>
      </c>
      <c r="R8" s="370"/>
      <c r="S8" s="370"/>
      <c r="T8" s="370"/>
      <c r="U8" s="370"/>
      <c r="V8" s="370"/>
      <c r="W8" s="370"/>
      <c r="X8" s="371">
        <v>2</v>
      </c>
    </row>
    <row r="9" spans="1:24">
      <c r="A9" s="336"/>
      <c r="B9" s="332" t="s">
        <v>214</v>
      </c>
      <c r="C9" s="332" t="s">
        <v>380</v>
      </c>
      <c r="D9" s="333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>
        <v>1</v>
      </c>
      <c r="S9" s="334"/>
      <c r="T9" s="334"/>
      <c r="U9" s="334"/>
      <c r="V9" s="334"/>
      <c r="W9" s="334"/>
      <c r="X9" s="335">
        <v>1</v>
      </c>
    </row>
    <row r="10" spans="1:24">
      <c r="A10" s="336"/>
      <c r="B10" s="367" t="s">
        <v>381</v>
      </c>
      <c r="C10" s="368"/>
      <c r="D10" s="369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>
        <v>1</v>
      </c>
      <c r="S10" s="370"/>
      <c r="T10" s="370"/>
      <c r="U10" s="370"/>
      <c r="V10" s="370"/>
      <c r="W10" s="370"/>
      <c r="X10" s="371">
        <v>1</v>
      </c>
    </row>
    <row r="11" spans="1:24">
      <c r="A11" s="372" t="s">
        <v>333</v>
      </c>
      <c r="B11" s="373"/>
      <c r="C11" s="373"/>
      <c r="D11" s="374">
        <v>1</v>
      </c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>
        <v>1</v>
      </c>
      <c r="R11" s="375">
        <v>1</v>
      </c>
      <c r="S11" s="375"/>
      <c r="T11" s="375"/>
      <c r="U11" s="375"/>
      <c r="V11" s="375"/>
      <c r="W11" s="375"/>
      <c r="X11" s="376">
        <v>3</v>
      </c>
    </row>
    <row r="12" spans="1:24">
      <c r="A12" s="332" t="s">
        <v>24</v>
      </c>
      <c r="B12" s="332" t="s">
        <v>226</v>
      </c>
      <c r="C12" s="332" t="s">
        <v>226</v>
      </c>
      <c r="D12" s="333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>
        <v>1</v>
      </c>
      <c r="W12" s="334"/>
      <c r="X12" s="335">
        <v>1</v>
      </c>
    </row>
    <row r="13" spans="1:24">
      <c r="A13" s="336"/>
      <c r="B13" s="336"/>
      <c r="C13" s="337" t="s">
        <v>329</v>
      </c>
      <c r="D13" s="338"/>
      <c r="E13" s="339">
        <v>1</v>
      </c>
      <c r="F13" s="339">
        <v>1</v>
      </c>
      <c r="G13" s="339"/>
      <c r="H13" s="339"/>
      <c r="I13" s="339"/>
      <c r="J13" s="339"/>
      <c r="K13" s="339"/>
      <c r="L13" s="339"/>
      <c r="M13" s="339">
        <v>1</v>
      </c>
      <c r="N13" s="339"/>
      <c r="O13" s="339"/>
      <c r="P13" s="339"/>
      <c r="Q13" s="339"/>
      <c r="R13" s="339">
        <v>1</v>
      </c>
      <c r="S13" s="339">
        <v>1</v>
      </c>
      <c r="T13" s="339">
        <v>1</v>
      </c>
      <c r="U13" s="339">
        <v>3</v>
      </c>
      <c r="V13" s="339">
        <v>2</v>
      </c>
      <c r="W13" s="339">
        <v>3</v>
      </c>
      <c r="X13" s="340">
        <v>14</v>
      </c>
    </row>
    <row r="14" spans="1:24">
      <c r="A14" s="336"/>
      <c r="B14" s="367" t="s">
        <v>355</v>
      </c>
      <c r="C14" s="368"/>
      <c r="D14" s="369"/>
      <c r="E14" s="370">
        <v>1</v>
      </c>
      <c r="F14" s="370">
        <v>1</v>
      </c>
      <c r="G14" s="370"/>
      <c r="H14" s="370"/>
      <c r="I14" s="370"/>
      <c r="J14" s="370"/>
      <c r="K14" s="370"/>
      <c r="L14" s="370"/>
      <c r="M14" s="370">
        <v>1</v>
      </c>
      <c r="N14" s="370"/>
      <c r="O14" s="370"/>
      <c r="P14" s="370"/>
      <c r="Q14" s="370"/>
      <c r="R14" s="370">
        <v>1</v>
      </c>
      <c r="S14" s="370">
        <v>1</v>
      </c>
      <c r="T14" s="370">
        <v>1</v>
      </c>
      <c r="U14" s="370">
        <v>3</v>
      </c>
      <c r="V14" s="370">
        <v>3</v>
      </c>
      <c r="W14" s="370">
        <v>3</v>
      </c>
      <c r="X14" s="371">
        <v>15</v>
      </c>
    </row>
    <row r="15" spans="1:24">
      <c r="A15" s="336"/>
      <c r="B15" s="332" t="s">
        <v>227</v>
      </c>
      <c r="C15" s="332" t="s">
        <v>379</v>
      </c>
      <c r="D15" s="333"/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>
        <v>1</v>
      </c>
      <c r="S15" s="334">
        <v>2</v>
      </c>
      <c r="T15" s="334"/>
      <c r="U15" s="334"/>
      <c r="V15" s="334"/>
      <c r="W15" s="334">
        <v>1</v>
      </c>
      <c r="X15" s="335">
        <v>4</v>
      </c>
    </row>
    <row r="16" spans="1:24">
      <c r="A16" s="336"/>
      <c r="B16" s="367" t="s">
        <v>383</v>
      </c>
      <c r="C16" s="368"/>
      <c r="D16" s="369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>
        <v>1</v>
      </c>
      <c r="S16" s="370">
        <v>2</v>
      </c>
      <c r="T16" s="370"/>
      <c r="U16" s="370"/>
      <c r="V16" s="370"/>
      <c r="W16" s="370">
        <v>1</v>
      </c>
      <c r="X16" s="371">
        <v>4</v>
      </c>
    </row>
    <row r="17" spans="1:24">
      <c r="A17" s="336"/>
      <c r="B17" s="332" t="s">
        <v>229</v>
      </c>
      <c r="C17" s="332" t="s">
        <v>378</v>
      </c>
      <c r="D17" s="333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>
        <v>1</v>
      </c>
      <c r="S17" s="334"/>
      <c r="T17" s="334">
        <v>1</v>
      </c>
      <c r="U17" s="334"/>
      <c r="V17" s="334"/>
      <c r="W17" s="334"/>
      <c r="X17" s="335">
        <v>2</v>
      </c>
    </row>
    <row r="18" spans="1:24">
      <c r="A18" s="336"/>
      <c r="B18" s="367" t="s">
        <v>382</v>
      </c>
      <c r="C18" s="368"/>
      <c r="D18" s="369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>
        <v>1</v>
      </c>
      <c r="S18" s="370"/>
      <c r="T18" s="370">
        <v>1</v>
      </c>
      <c r="U18" s="370"/>
      <c r="V18" s="370"/>
      <c r="W18" s="370"/>
      <c r="X18" s="371">
        <v>2</v>
      </c>
    </row>
    <row r="19" spans="1:24">
      <c r="A19" s="336"/>
      <c r="B19" s="332" t="s">
        <v>168</v>
      </c>
      <c r="C19" s="332" t="s">
        <v>405</v>
      </c>
      <c r="D19" s="333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>
        <v>2</v>
      </c>
      <c r="U19" s="334"/>
      <c r="V19" s="334"/>
      <c r="W19" s="334"/>
      <c r="X19" s="335">
        <v>2</v>
      </c>
    </row>
    <row r="20" spans="1:24">
      <c r="A20" s="336"/>
      <c r="B20" s="367" t="s">
        <v>406</v>
      </c>
      <c r="C20" s="368"/>
      <c r="D20" s="369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>
        <v>2</v>
      </c>
      <c r="U20" s="370"/>
      <c r="V20" s="370"/>
      <c r="W20" s="370"/>
      <c r="X20" s="371">
        <v>2</v>
      </c>
    </row>
    <row r="21" spans="1:24">
      <c r="A21" s="336"/>
      <c r="B21" s="332" t="s">
        <v>161</v>
      </c>
      <c r="C21" s="332" t="s">
        <v>161</v>
      </c>
      <c r="D21" s="333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>
        <v>1</v>
      </c>
      <c r="V21" s="334"/>
      <c r="W21" s="334"/>
      <c r="X21" s="335">
        <v>1</v>
      </c>
    </row>
    <row r="22" spans="1:24">
      <c r="A22" s="336"/>
      <c r="B22" s="367" t="s">
        <v>407</v>
      </c>
      <c r="C22" s="368"/>
      <c r="D22" s="369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0"/>
      <c r="U22" s="370">
        <v>1</v>
      </c>
      <c r="V22" s="370"/>
      <c r="W22" s="370"/>
      <c r="X22" s="371">
        <v>1</v>
      </c>
    </row>
    <row r="23" spans="1:24">
      <c r="A23" s="372" t="s">
        <v>334</v>
      </c>
      <c r="B23" s="373"/>
      <c r="C23" s="373"/>
      <c r="D23" s="374"/>
      <c r="E23" s="375">
        <v>1</v>
      </c>
      <c r="F23" s="375">
        <v>1</v>
      </c>
      <c r="G23" s="375"/>
      <c r="H23" s="375"/>
      <c r="I23" s="375"/>
      <c r="J23" s="375"/>
      <c r="K23" s="375"/>
      <c r="L23" s="375"/>
      <c r="M23" s="375">
        <v>1</v>
      </c>
      <c r="N23" s="375"/>
      <c r="O23" s="375"/>
      <c r="P23" s="375"/>
      <c r="Q23" s="375"/>
      <c r="R23" s="375">
        <v>3</v>
      </c>
      <c r="S23" s="375">
        <v>3</v>
      </c>
      <c r="T23" s="375">
        <v>4</v>
      </c>
      <c r="U23" s="375">
        <v>4</v>
      </c>
      <c r="V23" s="375">
        <v>3</v>
      </c>
      <c r="W23" s="375">
        <v>4</v>
      </c>
      <c r="X23" s="376">
        <v>24</v>
      </c>
    </row>
    <row r="24" spans="1:24">
      <c r="A24" s="332" t="s">
        <v>25</v>
      </c>
      <c r="B24" s="332" t="s">
        <v>237</v>
      </c>
      <c r="C24" s="332" t="s">
        <v>393</v>
      </c>
      <c r="D24" s="333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>
        <v>2</v>
      </c>
      <c r="T24" s="334"/>
      <c r="U24" s="334"/>
      <c r="V24" s="334"/>
      <c r="W24" s="334"/>
      <c r="X24" s="335">
        <v>2</v>
      </c>
    </row>
    <row r="25" spans="1:24">
      <c r="A25" s="336"/>
      <c r="B25" s="367" t="s">
        <v>394</v>
      </c>
      <c r="C25" s="368"/>
      <c r="D25" s="369"/>
      <c r="E25" s="370"/>
      <c r="F25" s="370"/>
      <c r="G25" s="370"/>
      <c r="H25" s="370"/>
      <c r="I25" s="370"/>
      <c r="J25" s="370"/>
      <c r="K25" s="370"/>
      <c r="L25" s="370"/>
      <c r="M25" s="370"/>
      <c r="N25" s="370"/>
      <c r="O25" s="370"/>
      <c r="P25" s="370"/>
      <c r="Q25" s="370"/>
      <c r="R25" s="370"/>
      <c r="S25" s="370">
        <v>2</v>
      </c>
      <c r="T25" s="370"/>
      <c r="U25" s="370"/>
      <c r="V25" s="370"/>
      <c r="W25" s="370"/>
      <c r="X25" s="371">
        <v>2</v>
      </c>
    </row>
    <row r="26" spans="1:24">
      <c r="A26" s="336"/>
      <c r="B26" s="332" t="s">
        <v>32</v>
      </c>
      <c r="C26" s="332" t="s">
        <v>410</v>
      </c>
      <c r="D26" s="333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>
        <v>1</v>
      </c>
      <c r="U26" s="334"/>
      <c r="V26" s="334"/>
      <c r="W26" s="334"/>
      <c r="X26" s="335">
        <v>1</v>
      </c>
    </row>
    <row r="27" spans="1:24">
      <c r="A27" s="336"/>
      <c r="B27" s="336"/>
      <c r="C27" s="337" t="s">
        <v>411</v>
      </c>
      <c r="D27" s="338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39">
        <v>1</v>
      </c>
      <c r="V27" s="339"/>
      <c r="W27" s="339"/>
      <c r="X27" s="340">
        <v>1</v>
      </c>
    </row>
    <row r="28" spans="1:24">
      <c r="A28" s="336"/>
      <c r="B28" s="367" t="s">
        <v>412</v>
      </c>
      <c r="C28" s="368"/>
      <c r="D28" s="369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>
        <v>1</v>
      </c>
      <c r="U28" s="370">
        <v>1</v>
      </c>
      <c r="V28" s="370"/>
      <c r="W28" s="370"/>
      <c r="X28" s="371">
        <v>2</v>
      </c>
    </row>
    <row r="29" spans="1:24">
      <c r="A29" s="336"/>
      <c r="B29" s="332" t="s">
        <v>186</v>
      </c>
      <c r="C29" s="332" t="s">
        <v>395</v>
      </c>
      <c r="D29" s="333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34"/>
      <c r="S29" s="334">
        <v>1</v>
      </c>
      <c r="T29" s="334"/>
      <c r="U29" s="334"/>
      <c r="V29" s="334"/>
      <c r="W29" s="334"/>
      <c r="X29" s="335">
        <v>1</v>
      </c>
    </row>
    <row r="30" spans="1:24">
      <c r="A30" s="336"/>
      <c r="B30" s="367" t="s">
        <v>396</v>
      </c>
      <c r="C30" s="368"/>
      <c r="D30" s="369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>
        <v>1</v>
      </c>
      <c r="T30" s="370"/>
      <c r="U30" s="370"/>
      <c r="V30" s="370"/>
      <c r="W30" s="370"/>
      <c r="X30" s="371">
        <v>1</v>
      </c>
    </row>
    <row r="31" spans="1:24">
      <c r="A31" s="336"/>
      <c r="B31" s="332" t="s">
        <v>235</v>
      </c>
      <c r="C31" s="332" t="s">
        <v>385</v>
      </c>
      <c r="D31" s="333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>
        <v>1</v>
      </c>
      <c r="R31" s="334"/>
      <c r="S31" s="334"/>
      <c r="T31" s="334"/>
      <c r="U31" s="334"/>
      <c r="V31" s="334"/>
      <c r="W31" s="334"/>
      <c r="X31" s="335">
        <v>1</v>
      </c>
    </row>
    <row r="32" spans="1:24">
      <c r="A32" s="336"/>
      <c r="B32" s="367" t="s">
        <v>386</v>
      </c>
      <c r="C32" s="368"/>
      <c r="D32" s="369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0">
        <v>1</v>
      </c>
      <c r="R32" s="370"/>
      <c r="S32" s="370"/>
      <c r="T32" s="370"/>
      <c r="U32" s="370"/>
      <c r="V32" s="370"/>
      <c r="W32" s="370"/>
      <c r="X32" s="371">
        <v>1</v>
      </c>
    </row>
    <row r="33" spans="1:24">
      <c r="A33" s="372" t="s">
        <v>387</v>
      </c>
      <c r="B33" s="373"/>
      <c r="C33" s="373"/>
      <c r="D33" s="374"/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5">
        <v>1</v>
      </c>
      <c r="R33" s="375"/>
      <c r="S33" s="375">
        <v>3</v>
      </c>
      <c r="T33" s="375">
        <v>1</v>
      </c>
      <c r="U33" s="375">
        <v>1</v>
      </c>
      <c r="V33" s="375"/>
      <c r="W33" s="375"/>
      <c r="X33" s="376">
        <v>6</v>
      </c>
    </row>
    <row r="34" spans="1:24">
      <c r="A34" s="332" t="s">
        <v>31</v>
      </c>
      <c r="B34" s="332" t="s">
        <v>220</v>
      </c>
      <c r="C34" s="332" t="s">
        <v>397</v>
      </c>
      <c r="D34" s="333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>
        <v>1</v>
      </c>
      <c r="T34" s="334"/>
      <c r="U34" s="334"/>
      <c r="V34" s="334"/>
      <c r="W34" s="334"/>
      <c r="X34" s="335">
        <v>1</v>
      </c>
    </row>
    <row r="35" spans="1:24">
      <c r="A35" s="336"/>
      <c r="B35" s="336"/>
      <c r="C35" s="337" t="s">
        <v>220</v>
      </c>
      <c r="D35" s="338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>
        <v>1</v>
      </c>
      <c r="U35" s="339">
        <v>3</v>
      </c>
      <c r="V35" s="339"/>
      <c r="W35" s="339"/>
      <c r="X35" s="340">
        <v>4</v>
      </c>
    </row>
    <row r="36" spans="1:24">
      <c r="A36" s="336"/>
      <c r="B36" s="336"/>
      <c r="C36" s="337" t="s">
        <v>303</v>
      </c>
      <c r="D36" s="338"/>
      <c r="E36" s="339"/>
      <c r="F36" s="339">
        <v>1</v>
      </c>
      <c r="G36" s="339"/>
      <c r="H36" s="339"/>
      <c r="I36" s="339"/>
      <c r="J36" s="339"/>
      <c r="K36" s="339">
        <v>1</v>
      </c>
      <c r="L36" s="339">
        <v>1</v>
      </c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40">
        <v>3</v>
      </c>
    </row>
    <row r="37" spans="1:24">
      <c r="A37" s="336"/>
      <c r="B37" s="367" t="s">
        <v>356</v>
      </c>
      <c r="C37" s="368"/>
      <c r="D37" s="369"/>
      <c r="E37" s="370"/>
      <c r="F37" s="370">
        <v>1</v>
      </c>
      <c r="G37" s="370"/>
      <c r="H37" s="370"/>
      <c r="I37" s="370"/>
      <c r="J37" s="370"/>
      <c r="K37" s="370">
        <v>1</v>
      </c>
      <c r="L37" s="370">
        <v>1</v>
      </c>
      <c r="M37" s="370"/>
      <c r="N37" s="370"/>
      <c r="O37" s="370"/>
      <c r="P37" s="370"/>
      <c r="Q37" s="370"/>
      <c r="R37" s="370"/>
      <c r="S37" s="370">
        <v>1</v>
      </c>
      <c r="T37" s="370">
        <v>1</v>
      </c>
      <c r="U37" s="370">
        <v>3</v>
      </c>
      <c r="V37" s="370"/>
      <c r="W37" s="370"/>
      <c r="X37" s="371">
        <v>8</v>
      </c>
    </row>
    <row r="38" spans="1:24">
      <c r="A38" s="336"/>
      <c r="B38" s="332" t="s">
        <v>223</v>
      </c>
      <c r="C38" s="332" t="s">
        <v>398</v>
      </c>
      <c r="D38" s="333"/>
      <c r="E38" s="334"/>
      <c r="F38" s="334"/>
      <c r="G38" s="334"/>
      <c r="H38" s="334"/>
      <c r="I38" s="334"/>
      <c r="J38" s="334"/>
      <c r="K38" s="334"/>
      <c r="L38" s="334"/>
      <c r="M38" s="334"/>
      <c r="N38" s="334"/>
      <c r="O38" s="334"/>
      <c r="P38" s="334"/>
      <c r="Q38" s="334"/>
      <c r="R38" s="334"/>
      <c r="S38" s="334"/>
      <c r="T38" s="334">
        <v>1</v>
      </c>
      <c r="U38" s="334"/>
      <c r="V38" s="334"/>
      <c r="W38" s="334"/>
      <c r="X38" s="335">
        <v>1</v>
      </c>
    </row>
    <row r="39" spans="1:24">
      <c r="A39" s="336"/>
      <c r="B39" s="336"/>
      <c r="C39" s="337" t="s">
        <v>422</v>
      </c>
      <c r="D39" s="338"/>
      <c r="E39" s="339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  <c r="S39" s="339"/>
      <c r="T39" s="339"/>
      <c r="U39" s="339"/>
      <c r="V39" s="339"/>
      <c r="W39" s="339">
        <v>1</v>
      </c>
      <c r="X39" s="340">
        <v>1</v>
      </c>
    </row>
    <row r="40" spans="1:24">
      <c r="A40" s="336"/>
      <c r="B40" s="336"/>
      <c r="C40" s="337" t="s">
        <v>399</v>
      </c>
      <c r="D40" s="338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39">
        <v>1</v>
      </c>
      <c r="T40" s="339"/>
      <c r="U40" s="339"/>
      <c r="V40" s="339"/>
      <c r="W40" s="339"/>
      <c r="X40" s="340">
        <v>1</v>
      </c>
    </row>
    <row r="41" spans="1:24">
      <c r="A41" s="336"/>
      <c r="B41" s="336"/>
      <c r="C41" s="337" t="s">
        <v>388</v>
      </c>
      <c r="D41" s="338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39">
        <v>3</v>
      </c>
      <c r="T41" s="339">
        <v>1</v>
      </c>
      <c r="U41" s="339"/>
      <c r="V41" s="339"/>
      <c r="W41" s="339"/>
      <c r="X41" s="340">
        <v>4</v>
      </c>
    </row>
    <row r="42" spans="1:24">
      <c r="A42" s="336"/>
      <c r="B42" s="367" t="s">
        <v>389</v>
      </c>
      <c r="C42" s="368"/>
      <c r="D42" s="369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>
        <v>4</v>
      </c>
      <c r="T42" s="370">
        <v>2</v>
      </c>
      <c r="U42" s="370"/>
      <c r="V42" s="370"/>
      <c r="W42" s="370">
        <v>1</v>
      </c>
      <c r="X42" s="371">
        <v>7</v>
      </c>
    </row>
    <row r="43" spans="1:24">
      <c r="A43" s="336"/>
      <c r="B43" s="332" t="s">
        <v>192</v>
      </c>
      <c r="C43" s="332" t="s">
        <v>400</v>
      </c>
      <c r="D43" s="333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  <c r="Q43" s="334"/>
      <c r="R43" s="334"/>
      <c r="S43" s="334"/>
      <c r="T43" s="334">
        <v>1</v>
      </c>
      <c r="U43" s="334"/>
      <c r="V43" s="334"/>
      <c r="W43" s="334"/>
      <c r="X43" s="335">
        <v>1</v>
      </c>
    </row>
    <row r="44" spans="1:24">
      <c r="A44" s="336"/>
      <c r="B44" s="367" t="s">
        <v>401</v>
      </c>
      <c r="C44" s="368"/>
      <c r="D44" s="369"/>
      <c r="E44" s="370"/>
      <c r="F44" s="370"/>
      <c r="G44" s="370"/>
      <c r="H44" s="370"/>
      <c r="I44" s="370"/>
      <c r="J44" s="370"/>
      <c r="K44" s="370"/>
      <c r="L44" s="370"/>
      <c r="M44" s="370"/>
      <c r="N44" s="370"/>
      <c r="O44" s="370"/>
      <c r="P44" s="370"/>
      <c r="Q44" s="370"/>
      <c r="R44" s="370"/>
      <c r="S44" s="370"/>
      <c r="T44" s="370">
        <v>1</v>
      </c>
      <c r="U44" s="370"/>
      <c r="V44" s="370"/>
      <c r="W44" s="370"/>
      <c r="X44" s="371">
        <v>1</v>
      </c>
    </row>
    <row r="45" spans="1:24">
      <c r="A45" s="372" t="s">
        <v>335</v>
      </c>
      <c r="B45" s="373"/>
      <c r="C45" s="373"/>
      <c r="D45" s="374"/>
      <c r="E45" s="375"/>
      <c r="F45" s="375">
        <v>1</v>
      </c>
      <c r="G45" s="375"/>
      <c r="H45" s="375"/>
      <c r="I45" s="375"/>
      <c r="J45" s="375"/>
      <c r="K45" s="375">
        <v>1</v>
      </c>
      <c r="L45" s="375">
        <v>1</v>
      </c>
      <c r="M45" s="375"/>
      <c r="N45" s="375"/>
      <c r="O45" s="375"/>
      <c r="P45" s="375"/>
      <c r="Q45" s="375"/>
      <c r="R45" s="375"/>
      <c r="S45" s="375">
        <v>5</v>
      </c>
      <c r="T45" s="375">
        <v>4</v>
      </c>
      <c r="U45" s="375">
        <v>3</v>
      </c>
      <c r="V45" s="375"/>
      <c r="W45" s="375">
        <v>1</v>
      </c>
      <c r="X45" s="376">
        <v>16</v>
      </c>
    </row>
    <row r="46" spans="1:24">
      <c r="A46" s="332" t="s">
        <v>26</v>
      </c>
      <c r="B46" s="332" t="s">
        <v>242</v>
      </c>
      <c r="C46" s="332" t="s">
        <v>242</v>
      </c>
      <c r="D46" s="333"/>
      <c r="E46" s="334"/>
      <c r="F46" s="334"/>
      <c r="G46" s="334"/>
      <c r="H46" s="334"/>
      <c r="I46" s="334"/>
      <c r="J46" s="334"/>
      <c r="K46" s="334"/>
      <c r="L46" s="334"/>
      <c r="M46" s="334"/>
      <c r="N46" s="334">
        <v>1</v>
      </c>
      <c r="O46" s="334"/>
      <c r="P46" s="334"/>
      <c r="Q46" s="334"/>
      <c r="R46" s="334"/>
      <c r="S46" s="334"/>
      <c r="T46" s="334"/>
      <c r="U46" s="334"/>
      <c r="V46" s="334"/>
      <c r="W46" s="334"/>
      <c r="X46" s="335">
        <v>1</v>
      </c>
    </row>
    <row r="47" spans="1:24">
      <c r="A47" s="336"/>
      <c r="B47" s="367" t="s">
        <v>370</v>
      </c>
      <c r="C47" s="368"/>
      <c r="D47" s="369"/>
      <c r="E47" s="370"/>
      <c r="F47" s="370"/>
      <c r="G47" s="370"/>
      <c r="H47" s="370"/>
      <c r="I47" s="370"/>
      <c r="J47" s="370"/>
      <c r="K47" s="370"/>
      <c r="L47" s="370"/>
      <c r="M47" s="370"/>
      <c r="N47" s="370">
        <v>1</v>
      </c>
      <c r="O47" s="370"/>
      <c r="P47" s="370"/>
      <c r="Q47" s="370"/>
      <c r="R47" s="370"/>
      <c r="S47" s="370"/>
      <c r="T47" s="370"/>
      <c r="U47" s="370"/>
      <c r="V47" s="370"/>
      <c r="W47" s="370"/>
      <c r="X47" s="371">
        <v>1</v>
      </c>
    </row>
    <row r="48" spans="1:24">
      <c r="A48" s="372" t="s">
        <v>371</v>
      </c>
      <c r="B48" s="373"/>
      <c r="C48" s="373"/>
      <c r="D48" s="374"/>
      <c r="E48" s="375"/>
      <c r="F48" s="375"/>
      <c r="G48" s="375"/>
      <c r="H48" s="375"/>
      <c r="I48" s="375"/>
      <c r="J48" s="375"/>
      <c r="K48" s="375"/>
      <c r="L48" s="375"/>
      <c r="M48" s="375"/>
      <c r="N48" s="375">
        <v>1</v>
      </c>
      <c r="O48" s="375"/>
      <c r="P48" s="375"/>
      <c r="Q48" s="375"/>
      <c r="R48" s="375"/>
      <c r="S48" s="375"/>
      <c r="T48" s="375"/>
      <c r="U48" s="375"/>
      <c r="V48" s="375"/>
      <c r="W48" s="375"/>
      <c r="X48" s="376">
        <v>1</v>
      </c>
    </row>
    <row r="49" spans="1:24">
      <c r="A49" s="332" t="s">
        <v>58</v>
      </c>
      <c r="B49" s="332" t="s">
        <v>58</v>
      </c>
      <c r="C49" s="332" t="s">
        <v>403</v>
      </c>
      <c r="D49" s="333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34"/>
      <c r="R49" s="334"/>
      <c r="S49" s="334">
        <v>1</v>
      </c>
      <c r="T49" s="334"/>
      <c r="U49" s="334"/>
      <c r="V49" s="334"/>
      <c r="W49" s="334"/>
      <c r="X49" s="335">
        <v>1</v>
      </c>
    </row>
    <row r="50" spans="1:24">
      <c r="A50" s="336"/>
      <c r="B50" s="367" t="s">
        <v>408</v>
      </c>
      <c r="C50" s="368"/>
      <c r="D50" s="369"/>
      <c r="E50" s="370"/>
      <c r="F50" s="370"/>
      <c r="G50" s="370"/>
      <c r="H50" s="370"/>
      <c r="I50" s="370"/>
      <c r="J50" s="370"/>
      <c r="K50" s="370"/>
      <c r="L50" s="370"/>
      <c r="M50" s="370"/>
      <c r="N50" s="370"/>
      <c r="O50" s="370"/>
      <c r="P50" s="370"/>
      <c r="Q50" s="370"/>
      <c r="R50" s="370"/>
      <c r="S50" s="370">
        <v>1</v>
      </c>
      <c r="T50" s="370"/>
      <c r="U50" s="370"/>
      <c r="V50" s="370"/>
      <c r="W50" s="370"/>
      <c r="X50" s="371">
        <v>1</v>
      </c>
    </row>
    <row r="51" spans="1:24">
      <c r="A51" s="372" t="s">
        <v>408</v>
      </c>
      <c r="B51" s="373"/>
      <c r="C51" s="373"/>
      <c r="D51" s="374"/>
      <c r="E51" s="375"/>
      <c r="F51" s="375"/>
      <c r="G51" s="375"/>
      <c r="H51" s="375"/>
      <c r="I51" s="375"/>
      <c r="J51" s="375"/>
      <c r="K51" s="375"/>
      <c r="L51" s="375"/>
      <c r="M51" s="375"/>
      <c r="N51" s="375"/>
      <c r="O51" s="375"/>
      <c r="P51" s="375"/>
      <c r="Q51" s="375"/>
      <c r="R51" s="375"/>
      <c r="S51" s="375">
        <v>1</v>
      </c>
      <c r="T51" s="375"/>
      <c r="U51" s="375"/>
      <c r="V51" s="375"/>
      <c r="W51" s="375"/>
      <c r="X51" s="376">
        <v>1</v>
      </c>
    </row>
    <row r="52" spans="1:24">
      <c r="A52" s="332" t="s">
        <v>21</v>
      </c>
      <c r="B52" s="332" t="s">
        <v>157</v>
      </c>
      <c r="C52" s="332" t="s">
        <v>358</v>
      </c>
      <c r="D52" s="333"/>
      <c r="E52" s="334"/>
      <c r="F52" s="334"/>
      <c r="G52" s="334"/>
      <c r="H52" s="334"/>
      <c r="I52" s="334">
        <v>1</v>
      </c>
      <c r="J52" s="334"/>
      <c r="K52" s="334"/>
      <c r="L52" s="334"/>
      <c r="M52" s="334"/>
      <c r="N52" s="334"/>
      <c r="O52" s="334"/>
      <c r="P52" s="334"/>
      <c r="Q52" s="334"/>
      <c r="R52" s="334"/>
      <c r="S52" s="334"/>
      <c r="T52" s="334"/>
      <c r="U52" s="334"/>
      <c r="V52" s="334"/>
      <c r="W52" s="334"/>
      <c r="X52" s="335">
        <v>1</v>
      </c>
    </row>
    <row r="53" spans="1:24">
      <c r="A53" s="336"/>
      <c r="B53" s="336"/>
      <c r="C53" s="337" t="s">
        <v>402</v>
      </c>
      <c r="D53" s="338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39">
        <v>1</v>
      </c>
      <c r="T53" s="339"/>
      <c r="U53" s="339"/>
      <c r="V53" s="339"/>
      <c r="W53" s="339"/>
      <c r="X53" s="340">
        <v>1</v>
      </c>
    </row>
    <row r="54" spans="1:24">
      <c r="A54" s="336"/>
      <c r="B54" s="336"/>
      <c r="C54" s="337" t="s">
        <v>360</v>
      </c>
      <c r="D54" s="338"/>
      <c r="E54" s="339"/>
      <c r="F54" s="339"/>
      <c r="G54" s="339"/>
      <c r="H54" s="339">
        <v>1</v>
      </c>
      <c r="I54" s="339"/>
      <c r="J54" s="339"/>
      <c r="K54" s="339"/>
      <c r="L54" s="339"/>
      <c r="M54" s="339"/>
      <c r="N54" s="339"/>
      <c r="O54" s="339"/>
      <c r="P54" s="339"/>
      <c r="Q54" s="339"/>
      <c r="R54" s="339"/>
      <c r="S54" s="339"/>
      <c r="T54" s="339"/>
      <c r="U54" s="339"/>
      <c r="V54" s="339"/>
      <c r="W54" s="339"/>
      <c r="X54" s="340">
        <v>1</v>
      </c>
    </row>
    <row r="55" spans="1:24">
      <c r="A55" s="336"/>
      <c r="B55" s="336"/>
      <c r="C55" s="337" t="s">
        <v>353</v>
      </c>
      <c r="D55" s="338"/>
      <c r="E55" s="339"/>
      <c r="F55" s="339"/>
      <c r="G55" s="339">
        <v>1</v>
      </c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R55" s="339"/>
      <c r="S55" s="339"/>
      <c r="T55" s="339"/>
      <c r="U55" s="339"/>
      <c r="V55" s="339"/>
      <c r="W55" s="339"/>
      <c r="X55" s="340">
        <v>1</v>
      </c>
    </row>
    <row r="56" spans="1:24">
      <c r="A56" s="336"/>
      <c r="B56" s="336"/>
      <c r="C56" s="337" t="s">
        <v>192</v>
      </c>
      <c r="D56" s="338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  <c r="S56" s="339"/>
      <c r="T56" s="339"/>
      <c r="U56" s="339">
        <v>1</v>
      </c>
      <c r="V56" s="339"/>
      <c r="W56" s="339"/>
      <c r="X56" s="340">
        <v>1</v>
      </c>
    </row>
    <row r="57" spans="1:24">
      <c r="A57" s="336"/>
      <c r="B57" s="367" t="s">
        <v>357</v>
      </c>
      <c r="C57" s="368"/>
      <c r="D57" s="369"/>
      <c r="E57" s="370"/>
      <c r="F57" s="370"/>
      <c r="G57" s="370">
        <v>1</v>
      </c>
      <c r="H57" s="370">
        <v>1</v>
      </c>
      <c r="I57" s="370">
        <v>1</v>
      </c>
      <c r="J57" s="370"/>
      <c r="K57" s="370"/>
      <c r="L57" s="370"/>
      <c r="M57" s="370"/>
      <c r="N57" s="370"/>
      <c r="O57" s="370"/>
      <c r="P57" s="370"/>
      <c r="Q57" s="370"/>
      <c r="R57" s="370"/>
      <c r="S57" s="370">
        <v>1</v>
      </c>
      <c r="T57" s="370"/>
      <c r="U57" s="370">
        <v>1</v>
      </c>
      <c r="V57" s="370"/>
      <c r="W57" s="370"/>
      <c r="X57" s="371">
        <v>5</v>
      </c>
    </row>
    <row r="58" spans="1:24">
      <c r="A58" s="336"/>
      <c r="B58" s="332" t="s">
        <v>172</v>
      </c>
      <c r="C58" s="332" t="s">
        <v>390</v>
      </c>
      <c r="D58" s="333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>
        <v>1</v>
      </c>
      <c r="Q58" s="334"/>
      <c r="R58" s="334"/>
      <c r="S58" s="334"/>
      <c r="T58" s="334"/>
      <c r="U58" s="334"/>
      <c r="V58" s="334"/>
      <c r="W58" s="334"/>
      <c r="X58" s="335">
        <v>1</v>
      </c>
    </row>
    <row r="59" spans="1:24">
      <c r="A59" s="336"/>
      <c r="B59" s="367" t="s">
        <v>391</v>
      </c>
      <c r="C59" s="368"/>
      <c r="D59" s="369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370"/>
      <c r="P59" s="370">
        <v>1</v>
      </c>
      <c r="Q59" s="370"/>
      <c r="R59" s="370"/>
      <c r="S59" s="370"/>
      <c r="T59" s="370"/>
      <c r="U59" s="370"/>
      <c r="V59" s="370"/>
      <c r="W59" s="370"/>
      <c r="X59" s="371">
        <v>1</v>
      </c>
    </row>
    <row r="60" spans="1:24">
      <c r="A60" s="372" t="s">
        <v>354</v>
      </c>
      <c r="B60" s="373"/>
      <c r="C60" s="373"/>
      <c r="D60" s="374"/>
      <c r="E60" s="375"/>
      <c r="F60" s="375"/>
      <c r="G60" s="375">
        <v>1</v>
      </c>
      <c r="H60" s="375">
        <v>1</v>
      </c>
      <c r="I60" s="375">
        <v>1</v>
      </c>
      <c r="J60" s="375"/>
      <c r="K60" s="375"/>
      <c r="L60" s="375"/>
      <c r="M60" s="375"/>
      <c r="N60" s="375"/>
      <c r="O60" s="375"/>
      <c r="P60" s="375">
        <v>1</v>
      </c>
      <c r="Q60" s="375"/>
      <c r="R60" s="375"/>
      <c r="S60" s="375">
        <v>1</v>
      </c>
      <c r="T60" s="375"/>
      <c r="U60" s="375">
        <v>1</v>
      </c>
      <c r="V60" s="375"/>
      <c r="W60" s="375"/>
      <c r="X60" s="376">
        <v>6</v>
      </c>
    </row>
    <row r="61" spans="1:24">
      <c r="A61" s="332" t="s">
        <v>59</v>
      </c>
      <c r="B61" s="332" t="s">
        <v>253</v>
      </c>
      <c r="C61" s="332" t="s">
        <v>361</v>
      </c>
      <c r="D61" s="333"/>
      <c r="E61" s="334"/>
      <c r="F61" s="334"/>
      <c r="G61" s="334"/>
      <c r="H61" s="334"/>
      <c r="I61" s="334"/>
      <c r="J61" s="334">
        <v>1</v>
      </c>
      <c r="K61" s="334"/>
      <c r="L61" s="334"/>
      <c r="M61" s="334"/>
      <c r="N61" s="334"/>
      <c r="O61" s="334"/>
      <c r="P61" s="334"/>
      <c r="Q61" s="334"/>
      <c r="R61" s="334"/>
      <c r="S61" s="334"/>
      <c r="T61" s="334"/>
      <c r="U61" s="334"/>
      <c r="V61" s="334"/>
      <c r="W61" s="334"/>
      <c r="X61" s="335">
        <v>1</v>
      </c>
    </row>
    <row r="62" spans="1:24">
      <c r="A62" s="336"/>
      <c r="B62" s="367" t="s">
        <v>362</v>
      </c>
      <c r="C62" s="368"/>
      <c r="D62" s="369"/>
      <c r="E62" s="370"/>
      <c r="F62" s="370"/>
      <c r="G62" s="370"/>
      <c r="H62" s="370"/>
      <c r="I62" s="370"/>
      <c r="J62" s="370">
        <v>1</v>
      </c>
      <c r="K62" s="370"/>
      <c r="L62" s="370"/>
      <c r="M62" s="370"/>
      <c r="N62" s="370"/>
      <c r="O62" s="370"/>
      <c r="P62" s="370"/>
      <c r="Q62" s="370"/>
      <c r="R62" s="370"/>
      <c r="S62" s="370"/>
      <c r="T62" s="370"/>
      <c r="U62" s="370"/>
      <c r="V62" s="370"/>
      <c r="W62" s="370"/>
      <c r="X62" s="371">
        <v>1</v>
      </c>
    </row>
    <row r="63" spans="1:24">
      <c r="A63" s="372" t="s">
        <v>363</v>
      </c>
      <c r="B63" s="373"/>
      <c r="C63" s="373"/>
      <c r="D63" s="374"/>
      <c r="E63" s="375"/>
      <c r="F63" s="375"/>
      <c r="G63" s="375"/>
      <c r="H63" s="375"/>
      <c r="I63" s="375"/>
      <c r="J63" s="375">
        <v>1</v>
      </c>
      <c r="K63" s="375"/>
      <c r="L63" s="375"/>
      <c r="M63" s="375"/>
      <c r="N63" s="375"/>
      <c r="O63" s="375"/>
      <c r="P63" s="375"/>
      <c r="Q63" s="375"/>
      <c r="R63" s="375"/>
      <c r="S63" s="375"/>
      <c r="T63" s="375"/>
      <c r="U63" s="375"/>
      <c r="V63" s="375"/>
      <c r="W63" s="375"/>
      <c r="X63" s="376">
        <v>1</v>
      </c>
    </row>
    <row r="64" spans="1:24">
      <c r="A64" s="332" t="s">
        <v>29</v>
      </c>
      <c r="B64" s="332" t="s">
        <v>292</v>
      </c>
      <c r="C64" s="332" t="s">
        <v>225</v>
      </c>
      <c r="D64" s="333"/>
      <c r="E64" s="334"/>
      <c r="F64" s="334"/>
      <c r="G64" s="334"/>
      <c r="H64" s="334"/>
      <c r="I64" s="334"/>
      <c r="J64" s="334"/>
      <c r="K64" s="334"/>
      <c r="L64" s="334">
        <v>1</v>
      </c>
      <c r="M64" s="334"/>
      <c r="N64" s="334"/>
      <c r="O64" s="334"/>
      <c r="P64" s="334"/>
      <c r="Q64" s="334"/>
      <c r="R64" s="334"/>
      <c r="S64" s="334"/>
      <c r="T64" s="334"/>
      <c r="U64" s="334"/>
      <c r="V64" s="334"/>
      <c r="W64" s="334"/>
      <c r="X64" s="335">
        <v>1</v>
      </c>
    </row>
    <row r="65" spans="1:24">
      <c r="A65" s="336"/>
      <c r="B65" s="336"/>
      <c r="C65" s="337" t="s">
        <v>423</v>
      </c>
      <c r="D65" s="338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  <c r="S65" s="339"/>
      <c r="T65" s="339">
        <v>2</v>
      </c>
      <c r="U65" s="339"/>
      <c r="V65" s="339"/>
      <c r="W65" s="339"/>
      <c r="X65" s="340">
        <v>2</v>
      </c>
    </row>
    <row r="66" spans="1:24">
      <c r="A66" s="336"/>
      <c r="B66" s="367" t="s">
        <v>372</v>
      </c>
      <c r="C66" s="368"/>
      <c r="D66" s="369"/>
      <c r="E66" s="370"/>
      <c r="F66" s="370"/>
      <c r="G66" s="370"/>
      <c r="H66" s="370"/>
      <c r="I66" s="370"/>
      <c r="J66" s="370"/>
      <c r="K66" s="370"/>
      <c r="L66" s="370">
        <v>1</v>
      </c>
      <c r="M66" s="370"/>
      <c r="N66" s="370"/>
      <c r="O66" s="370"/>
      <c r="P66" s="370"/>
      <c r="Q66" s="370"/>
      <c r="R66" s="370"/>
      <c r="S66" s="370"/>
      <c r="T66" s="370">
        <v>2</v>
      </c>
      <c r="U66" s="370"/>
      <c r="V66" s="370"/>
      <c r="W66" s="370"/>
      <c r="X66" s="371">
        <v>3</v>
      </c>
    </row>
    <row r="67" spans="1:24">
      <c r="A67" s="336"/>
      <c r="B67" s="332" t="s">
        <v>171</v>
      </c>
      <c r="C67" s="332" t="s">
        <v>424</v>
      </c>
      <c r="D67" s="333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>
        <v>1</v>
      </c>
      <c r="S67" s="334"/>
      <c r="T67" s="334"/>
      <c r="U67" s="334"/>
      <c r="V67" s="334"/>
      <c r="W67" s="334"/>
      <c r="X67" s="335">
        <v>1</v>
      </c>
    </row>
    <row r="68" spans="1:24">
      <c r="A68" s="336"/>
      <c r="B68" s="336"/>
      <c r="C68" s="337" t="s">
        <v>366</v>
      </c>
      <c r="D68" s="338"/>
      <c r="E68" s="339"/>
      <c r="F68" s="339"/>
      <c r="G68" s="339"/>
      <c r="H68" s="339"/>
      <c r="I68" s="339"/>
      <c r="J68" s="339"/>
      <c r="K68" s="339"/>
      <c r="L68" s="339">
        <v>1</v>
      </c>
      <c r="M68" s="339"/>
      <c r="N68" s="339"/>
      <c r="O68" s="339"/>
      <c r="P68" s="339"/>
      <c r="Q68" s="339"/>
      <c r="R68" s="339"/>
      <c r="S68" s="339"/>
      <c r="T68" s="339"/>
      <c r="U68" s="339"/>
      <c r="V68" s="339"/>
      <c r="W68" s="339"/>
      <c r="X68" s="340">
        <v>1</v>
      </c>
    </row>
    <row r="69" spans="1:24">
      <c r="A69" s="336"/>
      <c r="B69" s="367" t="s">
        <v>373</v>
      </c>
      <c r="C69" s="368"/>
      <c r="D69" s="369"/>
      <c r="E69" s="370"/>
      <c r="F69" s="370"/>
      <c r="G69" s="370"/>
      <c r="H69" s="370"/>
      <c r="I69" s="370"/>
      <c r="J69" s="370"/>
      <c r="K69" s="370"/>
      <c r="L69" s="370">
        <v>1</v>
      </c>
      <c r="M69" s="370"/>
      <c r="N69" s="370"/>
      <c r="O69" s="370"/>
      <c r="P69" s="370"/>
      <c r="Q69" s="370"/>
      <c r="R69" s="370">
        <v>1</v>
      </c>
      <c r="S69" s="370"/>
      <c r="T69" s="370"/>
      <c r="U69" s="370"/>
      <c r="V69" s="370"/>
      <c r="W69" s="370"/>
      <c r="X69" s="371">
        <v>2</v>
      </c>
    </row>
    <row r="70" spans="1:24">
      <c r="A70" s="372" t="s">
        <v>364</v>
      </c>
      <c r="B70" s="373"/>
      <c r="C70" s="373"/>
      <c r="D70" s="374"/>
      <c r="E70" s="375"/>
      <c r="F70" s="375"/>
      <c r="G70" s="375"/>
      <c r="H70" s="375"/>
      <c r="I70" s="375"/>
      <c r="J70" s="375"/>
      <c r="K70" s="375"/>
      <c r="L70" s="375">
        <v>2</v>
      </c>
      <c r="M70" s="375"/>
      <c r="N70" s="375"/>
      <c r="O70" s="375"/>
      <c r="P70" s="375"/>
      <c r="Q70" s="375"/>
      <c r="R70" s="375">
        <v>1</v>
      </c>
      <c r="S70" s="375"/>
      <c r="T70" s="375">
        <v>2</v>
      </c>
      <c r="U70" s="375"/>
      <c r="V70" s="375"/>
      <c r="W70" s="375"/>
      <c r="X70" s="376">
        <v>5</v>
      </c>
    </row>
    <row r="71" spans="1:24">
      <c r="A71" s="332" t="s">
        <v>28</v>
      </c>
      <c r="B71" s="332" t="s">
        <v>277</v>
      </c>
      <c r="C71" s="332" t="s">
        <v>369</v>
      </c>
      <c r="D71" s="333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>
        <v>1</v>
      </c>
      <c r="P71" s="334"/>
      <c r="Q71" s="334"/>
      <c r="R71" s="334"/>
      <c r="S71" s="334"/>
      <c r="T71" s="334"/>
      <c r="U71" s="334"/>
      <c r="V71" s="334"/>
      <c r="W71" s="334"/>
      <c r="X71" s="335">
        <v>1</v>
      </c>
    </row>
    <row r="72" spans="1:24">
      <c r="A72" s="336"/>
      <c r="B72" s="367" t="s">
        <v>375</v>
      </c>
      <c r="C72" s="368"/>
      <c r="D72" s="369"/>
      <c r="E72" s="370"/>
      <c r="F72" s="370"/>
      <c r="G72" s="370"/>
      <c r="H72" s="370"/>
      <c r="I72" s="370"/>
      <c r="J72" s="370"/>
      <c r="K72" s="370"/>
      <c r="L72" s="370"/>
      <c r="M72" s="370"/>
      <c r="N72" s="370"/>
      <c r="O72" s="370">
        <v>1</v>
      </c>
      <c r="P72" s="370"/>
      <c r="Q72" s="370"/>
      <c r="R72" s="370"/>
      <c r="S72" s="370"/>
      <c r="T72" s="370"/>
      <c r="U72" s="370"/>
      <c r="V72" s="370"/>
      <c r="W72" s="370"/>
      <c r="X72" s="371">
        <v>1</v>
      </c>
    </row>
    <row r="73" spans="1:24">
      <c r="A73" s="336"/>
      <c r="B73" s="332" t="s">
        <v>159</v>
      </c>
      <c r="C73" s="332" t="s">
        <v>377</v>
      </c>
      <c r="D73" s="333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>
        <v>1</v>
      </c>
      <c r="S73" s="334"/>
      <c r="T73" s="334"/>
      <c r="U73" s="334"/>
      <c r="V73" s="334"/>
      <c r="W73" s="334"/>
      <c r="X73" s="335">
        <v>1</v>
      </c>
    </row>
    <row r="74" spans="1:24">
      <c r="A74" s="336"/>
      <c r="B74" s="367" t="s">
        <v>384</v>
      </c>
      <c r="C74" s="368"/>
      <c r="D74" s="369"/>
      <c r="E74" s="370"/>
      <c r="F74" s="370"/>
      <c r="G74" s="370"/>
      <c r="H74" s="370"/>
      <c r="I74" s="370"/>
      <c r="J74" s="370"/>
      <c r="K74" s="370"/>
      <c r="L74" s="370"/>
      <c r="M74" s="370"/>
      <c r="N74" s="370"/>
      <c r="O74" s="370"/>
      <c r="P74" s="370"/>
      <c r="Q74" s="370"/>
      <c r="R74" s="370">
        <v>1</v>
      </c>
      <c r="S74" s="370"/>
      <c r="T74" s="370"/>
      <c r="U74" s="370"/>
      <c r="V74" s="370"/>
      <c r="W74" s="370"/>
      <c r="X74" s="371">
        <v>1</v>
      </c>
    </row>
    <row r="75" spans="1:24">
      <c r="A75" s="336"/>
      <c r="B75" s="332" t="s">
        <v>281</v>
      </c>
      <c r="C75" s="332" t="s">
        <v>368</v>
      </c>
      <c r="D75" s="333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>
        <v>1</v>
      </c>
      <c r="P75" s="334"/>
      <c r="Q75" s="334"/>
      <c r="R75" s="334"/>
      <c r="S75" s="334"/>
      <c r="T75" s="334"/>
      <c r="U75" s="334"/>
      <c r="V75" s="334"/>
      <c r="W75" s="334"/>
      <c r="X75" s="335">
        <v>1</v>
      </c>
    </row>
    <row r="76" spans="1:24">
      <c r="A76" s="336"/>
      <c r="B76" s="367" t="s">
        <v>374</v>
      </c>
      <c r="C76" s="368"/>
      <c r="D76" s="369"/>
      <c r="E76" s="370"/>
      <c r="F76" s="370"/>
      <c r="G76" s="370"/>
      <c r="H76" s="370"/>
      <c r="I76" s="370"/>
      <c r="J76" s="370"/>
      <c r="K76" s="370"/>
      <c r="L76" s="370"/>
      <c r="M76" s="370"/>
      <c r="N76" s="370"/>
      <c r="O76" s="370">
        <v>1</v>
      </c>
      <c r="P76" s="370"/>
      <c r="Q76" s="370"/>
      <c r="R76" s="370"/>
      <c r="S76" s="370"/>
      <c r="T76" s="370"/>
      <c r="U76" s="370"/>
      <c r="V76" s="370"/>
      <c r="W76" s="370"/>
      <c r="X76" s="371">
        <v>1</v>
      </c>
    </row>
    <row r="77" spans="1:24">
      <c r="A77" s="372" t="s">
        <v>376</v>
      </c>
      <c r="B77" s="373"/>
      <c r="C77" s="373"/>
      <c r="D77" s="374"/>
      <c r="E77" s="375"/>
      <c r="F77" s="375"/>
      <c r="G77" s="375"/>
      <c r="H77" s="375"/>
      <c r="I77" s="375"/>
      <c r="J77" s="375"/>
      <c r="K77" s="375"/>
      <c r="L77" s="375"/>
      <c r="M77" s="375"/>
      <c r="N77" s="375"/>
      <c r="O77" s="375">
        <v>2</v>
      </c>
      <c r="P77" s="375"/>
      <c r="Q77" s="375"/>
      <c r="R77" s="375">
        <v>1</v>
      </c>
      <c r="S77" s="375"/>
      <c r="T77" s="375"/>
      <c r="U77" s="375"/>
      <c r="V77" s="375"/>
      <c r="W77" s="375"/>
      <c r="X77" s="376">
        <v>3</v>
      </c>
    </row>
    <row r="78" spans="1:24">
      <c r="A78" s="344" t="s">
        <v>332</v>
      </c>
      <c r="B78" s="345"/>
      <c r="C78" s="345"/>
      <c r="D78" s="341">
        <v>1</v>
      </c>
      <c r="E78" s="342">
        <v>1</v>
      </c>
      <c r="F78" s="342">
        <v>2</v>
      </c>
      <c r="G78" s="342">
        <v>1</v>
      </c>
      <c r="H78" s="342">
        <v>1</v>
      </c>
      <c r="I78" s="342">
        <v>1</v>
      </c>
      <c r="J78" s="342">
        <v>1</v>
      </c>
      <c r="K78" s="342">
        <v>1</v>
      </c>
      <c r="L78" s="342">
        <v>3</v>
      </c>
      <c r="M78" s="342">
        <v>1</v>
      </c>
      <c r="N78" s="342">
        <v>1</v>
      </c>
      <c r="O78" s="342">
        <v>2</v>
      </c>
      <c r="P78" s="342">
        <v>1</v>
      </c>
      <c r="Q78" s="342">
        <v>2</v>
      </c>
      <c r="R78" s="342">
        <v>6</v>
      </c>
      <c r="S78" s="342">
        <v>13</v>
      </c>
      <c r="T78" s="342">
        <v>11</v>
      </c>
      <c r="U78" s="342">
        <v>9</v>
      </c>
      <c r="V78" s="342">
        <v>3</v>
      </c>
      <c r="W78" s="342">
        <v>5</v>
      </c>
      <c r="X78" s="343">
        <v>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425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347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348</v>
      </c>
      <c r="C5" s="276">
        <v>20</v>
      </c>
      <c r="D5" s="276">
        <v>12</v>
      </c>
      <c r="E5" s="276">
        <v>22</v>
      </c>
      <c r="F5" s="276">
        <v>12</v>
      </c>
      <c r="G5" s="276">
        <v>10</v>
      </c>
      <c r="H5" s="276">
        <v>31</v>
      </c>
      <c r="I5" s="276">
        <v>27</v>
      </c>
      <c r="J5" s="276">
        <v>42</v>
      </c>
      <c r="K5" s="276">
        <v>42</v>
      </c>
      <c r="L5" s="276">
        <v>25</v>
      </c>
      <c r="M5" s="276">
        <v>10</v>
      </c>
      <c r="N5" s="276">
        <v>4</v>
      </c>
      <c r="O5" s="84">
        <v>741</v>
      </c>
      <c r="S5" s="145"/>
    </row>
    <row r="6" spans="1:19">
      <c r="A6" s="195"/>
      <c r="B6" s="196" t="s">
        <v>349</v>
      </c>
      <c r="C6" s="276">
        <v>8</v>
      </c>
      <c r="D6" s="276">
        <v>4</v>
      </c>
      <c r="E6" s="276">
        <v>2</v>
      </c>
      <c r="F6" s="276">
        <v>4</v>
      </c>
      <c r="G6" s="276">
        <v>9</v>
      </c>
      <c r="H6" s="276">
        <v>32</v>
      </c>
      <c r="I6" s="276">
        <v>29</v>
      </c>
      <c r="J6" s="276">
        <v>16</v>
      </c>
      <c r="K6" s="276">
        <v>10</v>
      </c>
      <c r="L6" s="276">
        <v>1</v>
      </c>
      <c r="M6" s="276">
        <v>2</v>
      </c>
      <c r="N6" s="276">
        <v>0</v>
      </c>
      <c r="O6" s="84">
        <v>71</v>
      </c>
    </row>
    <row r="7" spans="1:19">
      <c r="A7" s="195"/>
      <c r="B7" s="196" t="s">
        <v>152</v>
      </c>
      <c r="C7" s="276">
        <v>0</v>
      </c>
      <c r="D7" s="276">
        <v>1</v>
      </c>
      <c r="E7" s="276">
        <v>0</v>
      </c>
      <c r="F7" s="276">
        <v>0</v>
      </c>
      <c r="G7" s="276">
        <v>10</v>
      </c>
      <c r="H7" s="276">
        <v>51</v>
      </c>
      <c r="I7" s="276">
        <v>41</v>
      </c>
      <c r="J7" s="276">
        <v>37</v>
      </c>
      <c r="K7" s="276">
        <v>14</v>
      </c>
      <c r="L7" s="276">
        <v>11</v>
      </c>
      <c r="M7" s="276">
        <v>5</v>
      </c>
      <c r="N7" s="276">
        <v>4</v>
      </c>
      <c r="O7" s="84">
        <v>288</v>
      </c>
    </row>
    <row r="8" spans="1:19">
      <c r="A8" s="195"/>
      <c r="B8" s="196" t="s">
        <v>153</v>
      </c>
      <c r="C8" s="276">
        <v>4</v>
      </c>
      <c r="D8" s="276">
        <v>14</v>
      </c>
      <c r="E8" s="276">
        <v>17</v>
      </c>
      <c r="F8" s="276">
        <v>21</v>
      </c>
      <c r="G8" s="276">
        <v>44</v>
      </c>
      <c r="H8" s="276">
        <v>213</v>
      </c>
      <c r="I8" s="276">
        <v>255</v>
      </c>
      <c r="J8" s="276">
        <v>158</v>
      </c>
      <c r="K8" s="276">
        <v>117</v>
      </c>
      <c r="L8" s="276">
        <v>70</v>
      </c>
      <c r="M8" s="276">
        <v>23</v>
      </c>
      <c r="N8" s="276">
        <v>12</v>
      </c>
      <c r="O8" s="84">
        <f>SUM(C8:N8)</f>
        <v>948</v>
      </c>
    </row>
    <row r="9" spans="1:19">
      <c r="A9" s="195"/>
      <c r="B9" s="196" t="s">
        <v>191</v>
      </c>
      <c r="C9" s="276">
        <v>13</v>
      </c>
      <c r="D9" s="276">
        <v>11</v>
      </c>
      <c r="E9" s="276">
        <v>15</v>
      </c>
      <c r="F9" s="276">
        <v>35</v>
      </c>
      <c r="G9" s="276">
        <v>32</v>
      </c>
      <c r="H9" s="276">
        <v>30</v>
      </c>
      <c r="I9" s="276">
        <v>60</v>
      </c>
      <c r="J9" s="276">
        <v>46</v>
      </c>
      <c r="K9" s="276">
        <v>23</v>
      </c>
      <c r="L9" s="276">
        <v>16</v>
      </c>
      <c r="M9" s="276">
        <v>5</v>
      </c>
      <c r="N9" s="276">
        <v>0</v>
      </c>
      <c r="O9" s="84">
        <f>SUM(C9:N9)</f>
        <v>286</v>
      </c>
    </row>
    <row r="10" spans="1:19">
      <c r="A10" s="161"/>
      <c r="B10" s="197" t="s">
        <v>350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345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1</v>
      </c>
      <c r="G12" s="88">
        <f>รายเดือน64!F5</f>
        <v>1</v>
      </c>
      <c r="H12" s="88">
        <f>รายเดือน64!G5</f>
        <v>1</v>
      </c>
      <c r="I12" s="88">
        <f>รายเดือน64!H5</f>
        <v>0</v>
      </c>
      <c r="J12" s="88">
        <f>รายเดือน64!I5</f>
        <v>0</v>
      </c>
      <c r="K12" s="88">
        <f>รายเดือน64!J5</f>
        <v>0</v>
      </c>
      <c r="L12" s="88">
        <f>รายเดือน64!K5</f>
        <v>0</v>
      </c>
      <c r="M12" s="88">
        <f>รายเดือน64!L5</f>
        <v>0</v>
      </c>
      <c r="N12" s="88">
        <f>รายเดือน64!M5</f>
        <v>0</v>
      </c>
      <c r="O12" s="89">
        <f>SUM(C12:N12)</f>
        <v>6</v>
      </c>
      <c r="P12" s="159"/>
    </row>
    <row r="13" spans="1:19">
      <c r="A13" s="195"/>
      <c r="B13" s="200" t="s">
        <v>351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4</v>
      </c>
      <c r="G13" s="30">
        <f>C12+D12+E12+F12+G12</f>
        <v>5</v>
      </c>
      <c r="H13" s="30">
        <f>C12+D12+E12+F12+G12+H12</f>
        <v>6</v>
      </c>
      <c r="I13" s="30">
        <f>C12+D12+E12+F12+G12+H12+I12</f>
        <v>6</v>
      </c>
      <c r="J13" s="30">
        <f>C12+D12+E12+F12+G12+H12+I12+J12</f>
        <v>6</v>
      </c>
      <c r="K13" s="30">
        <f>C12+D12+E12+F12+G12+H12+I12+J12+K12</f>
        <v>6</v>
      </c>
      <c r="L13" s="30">
        <f>C12+D12+E12+F12+G12+H12+I12+J12+K12+L12</f>
        <v>6</v>
      </c>
      <c r="M13" s="30">
        <f>C12+D12+E12+F12+G12+H12+I12+J12+K12+L12+M12</f>
        <v>6</v>
      </c>
      <c r="N13" s="30">
        <f>C12+D12+E12+F12+G12+H12+I12+J12+K12+L12+M12+N12</f>
        <v>6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348</v>
      </c>
      <c r="C15" s="277">
        <v>4</v>
      </c>
      <c r="D15" s="277">
        <v>4</v>
      </c>
      <c r="E15" s="277">
        <v>4</v>
      </c>
      <c r="F15" s="277">
        <v>2</v>
      </c>
      <c r="G15" s="277">
        <v>0</v>
      </c>
      <c r="H15" s="277">
        <v>9</v>
      </c>
      <c r="I15" s="277">
        <v>6</v>
      </c>
      <c r="J15" s="277">
        <v>20</v>
      </c>
      <c r="K15" s="277">
        <v>9</v>
      </c>
      <c r="L15" s="277">
        <v>9</v>
      </c>
      <c r="M15" s="277">
        <v>2</v>
      </c>
      <c r="N15" s="277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349</v>
      </c>
      <c r="C16" s="277">
        <v>3</v>
      </c>
      <c r="D16" s="277">
        <v>0</v>
      </c>
      <c r="E16" s="277">
        <v>1</v>
      </c>
      <c r="F16" s="277">
        <v>1</v>
      </c>
      <c r="G16" s="277">
        <v>0</v>
      </c>
      <c r="H16" s="277">
        <v>6</v>
      </c>
      <c r="I16" s="277">
        <v>7</v>
      </c>
      <c r="J16" s="277">
        <v>7</v>
      </c>
      <c r="K16" s="277">
        <v>2</v>
      </c>
      <c r="L16" s="277">
        <v>0</v>
      </c>
      <c r="M16" s="277">
        <v>0</v>
      </c>
      <c r="N16" s="277">
        <v>0</v>
      </c>
      <c r="O16" s="84">
        <f t="shared" si="1"/>
        <v>27</v>
      </c>
    </row>
    <row r="17" spans="1:18">
      <c r="A17" s="195"/>
      <c r="B17" s="196" t="s">
        <v>152</v>
      </c>
      <c r="C17" s="277">
        <v>0</v>
      </c>
      <c r="D17" s="277">
        <v>0</v>
      </c>
      <c r="E17" s="277">
        <v>0</v>
      </c>
      <c r="F17" s="277">
        <v>0</v>
      </c>
      <c r="G17" s="277">
        <v>1</v>
      </c>
      <c r="H17" s="277">
        <v>9</v>
      </c>
      <c r="I17" s="277">
        <v>8</v>
      </c>
      <c r="J17" s="277">
        <v>11</v>
      </c>
      <c r="K17" s="277">
        <v>5</v>
      </c>
      <c r="L17" s="277">
        <v>1</v>
      </c>
      <c r="M17" s="277">
        <v>1</v>
      </c>
      <c r="N17" s="277">
        <v>3</v>
      </c>
      <c r="O17" s="84">
        <f t="shared" si="1"/>
        <v>39</v>
      </c>
    </row>
    <row r="18" spans="1:18">
      <c r="A18" s="195"/>
      <c r="B18" s="196" t="s">
        <v>153</v>
      </c>
      <c r="C18" s="277">
        <v>2</v>
      </c>
      <c r="D18" s="277">
        <v>2</v>
      </c>
      <c r="E18" s="277">
        <v>1</v>
      </c>
      <c r="F18" s="277">
        <v>3</v>
      </c>
      <c r="G18" s="277">
        <v>5</v>
      </c>
      <c r="H18" s="277">
        <v>17</v>
      </c>
      <c r="I18" s="277">
        <v>39</v>
      </c>
      <c r="J18" s="277">
        <v>31</v>
      </c>
      <c r="K18" s="277">
        <v>19</v>
      </c>
      <c r="L18" s="277">
        <v>10</v>
      </c>
      <c r="M18" s="277">
        <v>3</v>
      </c>
      <c r="N18" s="277">
        <v>1</v>
      </c>
      <c r="O18" s="84">
        <f t="shared" si="1"/>
        <v>133</v>
      </c>
    </row>
    <row r="19" spans="1:18">
      <c r="A19" s="195"/>
      <c r="B19" s="196" t="s">
        <v>191</v>
      </c>
      <c r="C19" s="277">
        <v>4</v>
      </c>
      <c r="D19" s="277">
        <v>2</v>
      </c>
      <c r="E19" s="277">
        <v>3</v>
      </c>
      <c r="F19" s="277">
        <v>3</v>
      </c>
      <c r="G19" s="277">
        <v>3</v>
      </c>
      <c r="H19" s="277">
        <v>4</v>
      </c>
      <c r="I19" s="277">
        <v>17</v>
      </c>
      <c r="J19" s="277">
        <v>11</v>
      </c>
      <c r="K19" s="277">
        <v>7</v>
      </c>
      <c r="L19" s="277">
        <v>2</v>
      </c>
      <c r="M19" s="277">
        <v>3</v>
      </c>
      <c r="N19" s="277">
        <v>0</v>
      </c>
      <c r="O19" s="84">
        <f t="shared" si="1"/>
        <v>59</v>
      </c>
    </row>
    <row r="20" spans="1:18">
      <c r="A20" s="161"/>
      <c r="B20" s="197" t="s">
        <v>350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345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1</v>
      </c>
      <c r="H22" s="88">
        <f>รายเดือน64!G6</f>
        <v>1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0</v>
      </c>
      <c r="L22" s="88">
        <f>รายเดือน64!K6</f>
        <v>0</v>
      </c>
      <c r="M22" s="88">
        <f>รายเดือน64!L6</f>
        <v>0</v>
      </c>
      <c r="N22" s="88">
        <f>รายเดือน64!M6</f>
        <v>0</v>
      </c>
      <c r="O22" s="89">
        <f t="shared" si="1"/>
        <v>5</v>
      </c>
    </row>
    <row r="23" spans="1:18">
      <c r="A23" s="203"/>
      <c r="B23" s="200" t="s">
        <v>351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4</v>
      </c>
      <c r="H23" s="30">
        <f>C22+D22+E22+F22+G22+H22</f>
        <v>5</v>
      </c>
      <c r="I23" s="30">
        <f>C22+D22+E22+F22+G22+H22+I22</f>
        <v>5</v>
      </c>
      <c r="J23" s="30">
        <f>C22+D22+E22+F22+G22+H22+I22+J22</f>
        <v>5</v>
      </c>
      <c r="K23" s="30">
        <f>C22+D22+E22+F22+G22+H22+I22+J22+K22</f>
        <v>5</v>
      </c>
      <c r="L23" s="30">
        <f>C22+D22+E22+F22+G22+H22+I22+J22+K22+L22</f>
        <v>5</v>
      </c>
      <c r="M23" s="30">
        <f>C22+D22+E22+F22+G22+H22+I22+J22+K22+L22+M22</f>
        <v>5</v>
      </c>
      <c r="N23" s="30">
        <f>C22+D22+E22+F22+G22+H22+I22+J22+K22+L22+M22+N22</f>
        <v>5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348</v>
      </c>
      <c r="C25" s="278">
        <f>C5-C15</f>
        <v>16</v>
      </c>
      <c r="D25" s="278">
        <f t="shared" ref="D25:N25" si="3">D5-D15</f>
        <v>8</v>
      </c>
      <c r="E25" s="278">
        <f t="shared" si="3"/>
        <v>18</v>
      </c>
      <c r="F25" s="278">
        <f t="shared" si="3"/>
        <v>10</v>
      </c>
      <c r="G25" s="278">
        <f t="shared" si="3"/>
        <v>10</v>
      </c>
      <c r="H25" s="278">
        <f t="shared" si="3"/>
        <v>22</v>
      </c>
      <c r="I25" s="278">
        <f t="shared" si="3"/>
        <v>21</v>
      </c>
      <c r="J25" s="278">
        <f t="shared" si="3"/>
        <v>22</v>
      </c>
      <c r="K25" s="278">
        <f t="shared" si="3"/>
        <v>33</v>
      </c>
      <c r="L25" s="278">
        <f t="shared" si="3"/>
        <v>16</v>
      </c>
      <c r="M25" s="278">
        <f t="shared" si="3"/>
        <v>8</v>
      </c>
      <c r="N25" s="278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349</v>
      </c>
      <c r="C26" s="278">
        <f t="shared" ref="C26:N29" si="5">C6-C16</f>
        <v>5</v>
      </c>
      <c r="D26" s="278">
        <f t="shared" si="5"/>
        <v>4</v>
      </c>
      <c r="E26" s="278">
        <f t="shared" si="5"/>
        <v>1</v>
      </c>
      <c r="F26" s="278">
        <f t="shared" si="5"/>
        <v>3</v>
      </c>
      <c r="G26" s="278">
        <f t="shared" si="5"/>
        <v>9</v>
      </c>
      <c r="H26" s="278">
        <f t="shared" si="5"/>
        <v>26</v>
      </c>
      <c r="I26" s="278">
        <f t="shared" si="5"/>
        <v>22</v>
      </c>
      <c r="J26" s="278">
        <f t="shared" si="5"/>
        <v>9</v>
      </c>
      <c r="K26" s="278">
        <f t="shared" si="5"/>
        <v>8</v>
      </c>
      <c r="L26" s="278">
        <f t="shared" si="5"/>
        <v>1</v>
      </c>
      <c r="M26" s="278">
        <f t="shared" si="5"/>
        <v>2</v>
      </c>
      <c r="N26" s="278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8">
        <f t="shared" si="5"/>
        <v>0</v>
      </c>
      <c r="D27" s="278">
        <f t="shared" si="5"/>
        <v>1</v>
      </c>
      <c r="E27" s="278">
        <f t="shared" si="5"/>
        <v>0</v>
      </c>
      <c r="F27" s="278">
        <f t="shared" si="5"/>
        <v>0</v>
      </c>
      <c r="G27" s="278">
        <f t="shared" si="5"/>
        <v>9</v>
      </c>
      <c r="H27" s="278">
        <f t="shared" si="5"/>
        <v>42</v>
      </c>
      <c r="I27" s="278">
        <f t="shared" si="5"/>
        <v>33</v>
      </c>
      <c r="J27" s="278">
        <f t="shared" si="5"/>
        <v>26</v>
      </c>
      <c r="K27" s="278">
        <f t="shared" si="5"/>
        <v>9</v>
      </c>
      <c r="L27" s="278">
        <f t="shared" si="5"/>
        <v>10</v>
      </c>
      <c r="M27" s="278">
        <f t="shared" si="5"/>
        <v>4</v>
      </c>
      <c r="N27" s="278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8">
        <f t="shared" si="5"/>
        <v>2</v>
      </c>
      <c r="D28" s="278">
        <f t="shared" si="5"/>
        <v>12</v>
      </c>
      <c r="E28" s="278">
        <f t="shared" si="5"/>
        <v>16</v>
      </c>
      <c r="F28" s="278">
        <f t="shared" si="5"/>
        <v>18</v>
      </c>
      <c r="G28" s="278">
        <f t="shared" si="5"/>
        <v>39</v>
      </c>
      <c r="H28" s="278">
        <f t="shared" si="5"/>
        <v>196</v>
      </c>
      <c r="I28" s="278">
        <f t="shared" si="5"/>
        <v>216</v>
      </c>
      <c r="J28" s="278">
        <f t="shared" si="5"/>
        <v>127</v>
      </c>
      <c r="K28" s="278">
        <f t="shared" si="5"/>
        <v>98</v>
      </c>
      <c r="L28" s="278">
        <f t="shared" si="5"/>
        <v>60</v>
      </c>
      <c r="M28" s="278">
        <f t="shared" si="5"/>
        <v>20</v>
      </c>
      <c r="N28" s="278">
        <f t="shared" si="5"/>
        <v>11</v>
      </c>
      <c r="O28" s="84">
        <f t="shared" si="4"/>
        <v>815</v>
      </c>
    </row>
    <row r="29" spans="1:18">
      <c r="A29" s="195"/>
      <c r="B29" s="196" t="s">
        <v>191</v>
      </c>
      <c r="C29" s="278">
        <f t="shared" si="5"/>
        <v>9</v>
      </c>
      <c r="D29" s="278">
        <f t="shared" si="5"/>
        <v>9</v>
      </c>
      <c r="E29" s="278">
        <f t="shared" si="5"/>
        <v>12</v>
      </c>
      <c r="F29" s="278">
        <f t="shared" si="5"/>
        <v>32</v>
      </c>
      <c r="G29" s="278">
        <f t="shared" si="5"/>
        <v>29</v>
      </c>
      <c r="H29" s="278">
        <f t="shared" si="5"/>
        <v>26</v>
      </c>
      <c r="I29" s="278">
        <f t="shared" si="5"/>
        <v>43</v>
      </c>
      <c r="J29" s="278">
        <f t="shared" si="5"/>
        <v>35</v>
      </c>
      <c r="K29" s="278">
        <f t="shared" si="5"/>
        <v>16</v>
      </c>
      <c r="L29" s="278">
        <f t="shared" si="5"/>
        <v>14</v>
      </c>
      <c r="M29" s="278">
        <f t="shared" si="5"/>
        <v>2</v>
      </c>
      <c r="N29" s="278">
        <f t="shared" si="5"/>
        <v>0</v>
      </c>
      <c r="O29" s="84">
        <f t="shared" si="4"/>
        <v>227</v>
      </c>
    </row>
    <row r="30" spans="1:18">
      <c r="A30" s="161"/>
      <c r="B30" s="197" t="s">
        <v>350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345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1</v>
      </c>
      <c r="G32" s="88">
        <f>รายเดือน64!F7</f>
        <v>0</v>
      </c>
      <c r="H32" s="88">
        <f>รายเดือน64!G7</f>
        <v>0</v>
      </c>
      <c r="I32" s="88">
        <f>รายเดือน64!H7</f>
        <v>0</v>
      </c>
      <c r="J32" s="88">
        <f>รายเดือน64!I7</f>
        <v>0</v>
      </c>
      <c r="K32" s="88">
        <f>รายเดือน64!J7</f>
        <v>0</v>
      </c>
      <c r="L32" s="88">
        <f>รายเดือน64!K7</f>
        <v>0</v>
      </c>
      <c r="M32" s="88">
        <f>รายเดือน64!L7</f>
        <v>0</v>
      </c>
      <c r="N32" s="88">
        <f>รายเดือน64!M7</f>
        <v>0</v>
      </c>
      <c r="O32" s="89">
        <f t="shared" si="4"/>
        <v>1</v>
      </c>
    </row>
    <row r="33" spans="1:16">
      <c r="A33" s="203"/>
      <c r="B33" s="200" t="s">
        <v>351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1</v>
      </c>
      <c r="H33" s="30">
        <f>C32+D32+E32+F32+G32+H32</f>
        <v>1</v>
      </c>
      <c r="I33" s="30">
        <f>C32+D32+E32+F32+G32+H32+I32</f>
        <v>1</v>
      </c>
      <c r="J33" s="30">
        <f>C32+D32+E32+F32+G32+H32+I32+J32</f>
        <v>1</v>
      </c>
      <c r="K33" s="30">
        <f>C32+D32+E32+F32+G32+H32+I32+J32+K32</f>
        <v>1</v>
      </c>
      <c r="L33" s="30">
        <f>C32+D32+E32+F32+G32+H32+I32+J32+K32+L32</f>
        <v>1</v>
      </c>
      <c r="M33" s="30">
        <f>C32+D32+E32+F32+G32+H32+I32+J32+K32+L32+M32</f>
        <v>1</v>
      </c>
      <c r="N33" s="30">
        <f>C32+D32+E32+F32+G32+H32+I32+J32+K32+L32+M32+N32</f>
        <v>1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348</v>
      </c>
      <c r="C35" s="280">
        <v>22</v>
      </c>
      <c r="D35" s="280">
        <v>4</v>
      </c>
      <c r="E35" s="280">
        <v>7</v>
      </c>
      <c r="F35" s="280">
        <v>3</v>
      </c>
      <c r="G35" s="280">
        <v>0</v>
      </c>
      <c r="H35" s="280">
        <v>2</v>
      </c>
      <c r="I35" s="280">
        <v>3</v>
      </c>
      <c r="J35" s="280">
        <v>3</v>
      </c>
      <c r="K35" s="280">
        <v>2</v>
      </c>
      <c r="L35" s="280">
        <v>6</v>
      </c>
      <c r="M35" s="280">
        <v>1</v>
      </c>
      <c r="N35" s="280">
        <v>1</v>
      </c>
      <c r="O35" s="84">
        <f t="shared" ref="O35:O42" si="7">SUM(C35:N35)</f>
        <v>54</v>
      </c>
    </row>
    <row r="36" spans="1:16">
      <c r="A36" s="195"/>
      <c r="B36" s="196" t="s">
        <v>349</v>
      </c>
      <c r="C36" s="280">
        <v>3</v>
      </c>
      <c r="D36" s="280">
        <v>3</v>
      </c>
      <c r="E36" s="280">
        <v>0</v>
      </c>
      <c r="F36" s="280">
        <v>1</v>
      </c>
      <c r="G36" s="280">
        <v>5</v>
      </c>
      <c r="H36" s="280">
        <v>3</v>
      </c>
      <c r="I36" s="280">
        <v>12</v>
      </c>
      <c r="J36" s="280">
        <v>14</v>
      </c>
      <c r="K36" s="280">
        <v>0</v>
      </c>
      <c r="L36" s="280">
        <v>0</v>
      </c>
      <c r="M36" s="280">
        <v>0</v>
      </c>
      <c r="N36" s="280">
        <v>0</v>
      </c>
      <c r="O36" s="84">
        <f t="shared" si="7"/>
        <v>41</v>
      </c>
    </row>
    <row r="37" spans="1:16">
      <c r="A37" s="195"/>
      <c r="B37" s="196" t="s">
        <v>152</v>
      </c>
      <c r="C37" s="280">
        <v>0</v>
      </c>
      <c r="D37" s="280">
        <v>0</v>
      </c>
      <c r="E37" s="280">
        <v>0</v>
      </c>
      <c r="F37" s="280">
        <v>0</v>
      </c>
      <c r="G37" s="280">
        <v>12</v>
      </c>
      <c r="H37" s="280">
        <v>43</v>
      </c>
      <c r="I37" s="280">
        <v>32</v>
      </c>
      <c r="J37" s="280">
        <v>18</v>
      </c>
      <c r="K37" s="280">
        <v>16</v>
      </c>
      <c r="L37" s="280">
        <v>4</v>
      </c>
      <c r="M37" s="280">
        <v>4</v>
      </c>
      <c r="N37" s="280">
        <v>10</v>
      </c>
      <c r="O37" s="84">
        <f t="shared" si="7"/>
        <v>139</v>
      </c>
    </row>
    <row r="38" spans="1:16">
      <c r="A38" s="195"/>
      <c r="B38" s="196" t="s">
        <v>153</v>
      </c>
      <c r="C38" s="280">
        <v>4</v>
      </c>
      <c r="D38" s="280">
        <v>2</v>
      </c>
      <c r="E38" s="280">
        <v>3</v>
      </c>
      <c r="F38" s="280">
        <v>3</v>
      </c>
      <c r="G38" s="280">
        <v>3</v>
      </c>
      <c r="H38" s="280">
        <v>27</v>
      </c>
      <c r="I38" s="280">
        <v>34</v>
      </c>
      <c r="J38" s="280">
        <v>38</v>
      </c>
      <c r="K38" s="280">
        <v>55</v>
      </c>
      <c r="L38" s="280">
        <v>25</v>
      </c>
      <c r="M38" s="280">
        <v>7</v>
      </c>
      <c r="N38" s="280">
        <v>2</v>
      </c>
      <c r="O38" s="84">
        <f t="shared" si="7"/>
        <v>203</v>
      </c>
    </row>
    <row r="39" spans="1:16">
      <c r="A39" s="195"/>
      <c r="B39" s="196" t="s">
        <v>191</v>
      </c>
      <c r="C39" s="280">
        <v>1</v>
      </c>
      <c r="D39" s="280">
        <v>1</v>
      </c>
      <c r="E39" s="280">
        <v>1</v>
      </c>
      <c r="F39" s="280">
        <v>0</v>
      </c>
      <c r="G39" s="280">
        <v>7</v>
      </c>
      <c r="H39" s="280">
        <v>6</v>
      </c>
      <c r="I39" s="280">
        <v>13</v>
      </c>
      <c r="J39" s="280">
        <v>17</v>
      </c>
      <c r="K39" s="280">
        <v>23</v>
      </c>
      <c r="L39" s="280">
        <v>8</v>
      </c>
      <c r="M39" s="280">
        <v>5</v>
      </c>
      <c r="N39" s="280">
        <v>3</v>
      </c>
      <c r="O39" s="84">
        <f t="shared" si="7"/>
        <v>85</v>
      </c>
    </row>
    <row r="40" spans="1:16">
      <c r="A40" s="161"/>
      <c r="B40" s="197" t="s">
        <v>350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345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0</v>
      </c>
      <c r="F42" s="88">
        <f>รายเดือน64!E8</f>
        <v>0</v>
      </c>
      <c r="G42" s="88">
        <f>รายเดือน64!F8</f>
        <v>2</v>
      </c>
      <c r="H42" s="88">
        <f>รายเดือน64!G8</f>
        <v>0</v>
      </c>
      <c r="I42" s="88">
        <f>รายเดือน64!H8</f>
        <v>0</v>
      </c>
      <c r="J42" s="88">
        <f>รายเดือน64!I8</f>
        <v>0</v>
      </c>
      <c r="K42" s="88">
        <f>รายเดือน64!J8</f>
        <v>0</v>
      </c>
      <c r="L42" s="88">
        <f>รายเดือน64!K8</f>
        <v>0</v>
      </c>
      <c r="M42" s="88">
        <f>รายเดือน64!L8</f>
        <v>0</v>
      </c>
      <c r="N42" s="88">
        <f>รายเดือน64!M8</f>
        <v>0</v>
      </c>
      <c r="O42" s="89">
        <f t="shared" si="7"/>
        <v>3</v>
      </c>
    </row>
    <row r="43" spans="1:16">
      <c r="A43" s="203"/>
      <c r="B43" s="200" t="s">
        <v>351</v>
      </c>
      <c r="C43" s="30">
        <f>C42</f>
        <v>1</v>
      </c>
      <c r="D43" s="30">
        <f>C42+D42</f>
        <v>1</v>
      </c>
      <c r="E43" s="30">
        <f>C42+D42+E42</f>
        <v>1</v>
      </c>
      <c r="F43" s="30">
        <f>C42+D42+E42+F42</f>
        <v>1</v>
      </c>
      <c r="G43" s="30">
        <f>C42+D42+E42+F42+G42</f>
        <v>3</v>
      </c>
      <c r="H43" s="30">
        <f>C42+D42+E42+F42+G42+H42</f>
        <v>3</v>
      </c>
      <c r="I43" s="30">
        <f>C42+D42+E42+F42+G42+H42+I42</f>
        <v>3</v>
      </c>
      <c r="J43" s="30">
        <f>C42+D42+E42+F42+G42+H42+I42+J42</f>
        <v>3</v>
      </c>
      <c r="K43" s="30">
        <f>C42+D42+E42+F42+G42+H42+I42+J42+K42</f>
        <v>3</v>
      </c>
      <c r="L43" s="30">
        <f>C42+D42+E42+F42+G42+H42+I42+J42+K42+L42</f>
        <v>3</v>
      </c>
      <c r="M43" s="30">
        <f>C42+D42+E42+F42+G42+H42+I42+J42+K42+L42+M42</f>
        <v>3</v>
      </c>
      <c r="N43" s="30">
        <f>C42+D42+E42+F42+G42+H42+I42+J42+K42+L42+M42+N42</f>
        <v>3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348</v>
      </c>
      <c r="C45" s="281">
        <v>0</v>
      </c>
      <c r="D45" s="281">
        <v>3</v>
      </c>
      <c r="E45" s="281">
        <v>13</v>
      </c>
      <c r="F45" s="281">
        <v>4</v>
      </c>
      <c r="G45" s="281">
        <v>1</v>
      </c>
      <c r="H45" s="281">
        <v>2</v>
      </c>
      <c r="I45" s="281">
        <v>22</v>
      </c>
      <c r="J45" s="281">
        <v>22</v>
      </c>
      <c r="K45" s="281">
        <v>11</v>
      </c>
      <c r="L45" s="281">
        <v>13</v>
      </c>
      <c r="M45" s="281">
        <v>5</v>
      </c>
      <c r="N45" s="281">
        <v>3</v>
      </c>
      <c r="O45" s="84">
        <f t="shared" ref="O45:O52" si="9">SUM(C45:N45)</f>
        <v>99</v>
      </c>
    </row>
    <row r="46" spans="1:16">
      <c r="A46" s="195"/>
      <c r="B46" s="196" t="s">
        <v>349</v>
      </c>
      <c r="C46" s="281">
        <v>0</v>
      </c>
      <c r="D46" s="281">
        <v>0</v>
      </c>
      <c r="E46" s="281">
        <v>0</v>
      </c>
      <c r="F46" s="281">
        <v>2</v>
      </c>
      <c r="G46" s="281">
        <v>3</v>
      </c>
      <c r="H46" s="281">
        <v>2</v>
      </c>
      <c r="I46" s="281">
        <v>7</v>
      </c>
      <c r="J46" s="281">
        <v>4</v>
      </c>
      <c r="K46" s="281">
        <v>2</v>
      </c>
      <c r="L46" s="281">
        <v>2</v>
      </c>
      <c r="M46" s="281">
        <v>1</v>
      </c>
      <c r="N46" s="281">
        <v>1</v>
      </c>
      <c r="O46" s="84">
        <f t="shared" si="9"/>
        <v>24</v>
      </c>
    </row>
    <row r="47" spans="1:16">
      <c r="A47" s="195"/>
      <c r="B47" s="196" t="s">
        <v>152</v>
      </c>
      <c r="C47" s="281">
        <v>1</v>
      </c>
      <c r="D47" s="281">
        <v>1</v>
      </c>
      <c r="E47" s="281">
        <v>2</v>
      </c>
      <c r="F47" s="281">
        <v>0</v>
      </c>
      <c r="G47" s="281">
        <v>6</v>
      </c>
      <c r="H47" s="281">
        <v>22</v>
      </c>
      <c r="I47" s="281">
        <v>26</v>
      </c>
      <c r="J47" s="281">
        <v>10</v>
      </c>
      <c r="K47" s="281">
        <v>11</v>
      </c>
      <c r="L47" s="281">
        <v>3</v>
      </c>
      <c r="M47" s="281">
        <v>3</v>
      </c>
      <c r="N47" s="281">
        <v>4</v>
      </c>
      <c r="O47" s="84">
        <f t="shared" si="9"/>
        <v>89</v>
      </c>
    </row>
    <row r="48" spans="1:16">
      <c r="A48" s="195"/>
      <c r="B48" s="196" t="s">
        <v>153</v>
      </c>
      <c r="C48" s="281">
        <v>2</v>
      </c>
      <c r="D48" s="281">
        <v>2</v>
      </c>
      <c r="E48" s="281">
        <v>6</v>
      </c>
      <c r="F48" s="281">
        <v>5</v>
      </c>
      <c r="G48" s="281">
        <v>10</v>
      </c>
      <c r="H48" s="281">
        <v>58</v>
      </c>
      <c r="I48" s="281">
        <v>64</v>
      </c>
      <c r="J48" s="281">
        <v>37</v>
      </c>
      <c r="K48" s="281">
        <v>39</v>
      </c>
      <c r="L48" s="281">
        <v>24</v>
      </c>
      <c r="M48" s="281">
        <v>16</v>
      </c>
      <c r="N48" s="281">
        <v>10</v>
      </c>
      <c r="O48" s="84">
        <f t="shared" si="9"/>
        <v>273</v>
      </c>
    </row>
    <row r="49" spans="1:16">
      <c r="A49" s="195"/>
      <c r="B49" s="196" t="s">
        <v>191</v>
      </c>
      <c r="C49" s="281">
        <v>6</v>
      </c>
      <c r="D49" s="281">
        <v>3</v>
      </c>
      <c r="E49" s="281">
        <v>12</v>
      </c>
      <c r="F49" s="281">
        <v>5</v>
      </c>
      <c r="G49" s="281">
        <v>10</v>
      </c>
      <c r="H49" s="281">
        <v>14</v>
      </c>
      <c r="I49" s="281">
        <v>16</v>
      </c>
      <c r="J49" s="281">
        <v>16</v>
      </c>
      <c r="K49" s="281">
        <v>10</v>
      </c>
      <c r="L49" s="281">
        <v>0</v>
      </c>
      <c r="M49" s="281">
        <v>1</v>
      </c>
      <c r="N49" s="281">
        <v>1</v>
      </c>
      <c r="O49" s="84">
        <f t="shared" si="9"/>
        <v>94</v>
      </c>
    </row>
    <row r="50" spans="1:16">
      <c r="A50" s="161"/>
      <c r="B50" s="197" t="s">
        <v>350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345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1</v>
      </c>
      <c r="F52" s="88">
        <f>รายเดือน64!E10</f>
        <v>0</v>
      </c>
      <c r="G52" s="88">
        <f>รายเดือน64!F10</f>
        <v>6</v>
      </c>
      <c r="H52" s="88">
        <f>รายเดือน64!G10</f>
        <v>15</v>
      </c>
      <c r="I52" s="88">
        <f>รายเดือน64!H10</f>
        <v>0</v>
      </c>
      <c r="J52" s="88">
        <f>รายเดือน64!I10</f>
        <v>0</v>
      </c>
      <c r="K52" s="88">
        <f>รายเดือน64!J10</f>
        <v>0</v>
      </c>
      <c r="L52" s="88">
        <f>รายเดือน64!K10</f>
        <v>0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24</v>
      </c>
    </row>
    <row r="53" spans="1:16">
      <c r="A53" s="203"/>
      <c r="B53" s="200" t="s">
        <v>351</v>
      </c>
      <c r="C53" s="30">
        <f>C52</f>
        <v>2</v>
      </c>
      <c r="D53" s="30">
        <f>C52+D52</f>
        <v>2</v>
      </c>
      <c r="E53" s="30">
        <f>C52+D52+E52</f>
        <v>3</v>
      </c>
      <c r="F53" s="30">
        <f>C52+D52+E52+F52</f>
        <v>3</v>
      </c>
      <c r="G53" s="30">
        <f>C52+D52+E52+F52+G52</f>
        <v>9</v>
      </c>
      <c r="H53" s="30">
        <f>C52+D52+E52+F52+G52+H52</f>
        <v>24</v>
      </c>
      <c r="I53" s="30">
        <f>C52+D52+E52+F52+G52+H52+I52</f>
        <v>24</v>
      </c>
      <c r="J53" s="30">
        <f>C52+D52+E52+F52+G52+H52+I52+J52</f>
        <v>24</v>
      </c>
      <c r="K53" s="30">
        <f>C52+D52+E52+F52+G52+H52+I52+J52+K52</f>
        <v>24</v>
      </c>
      <c r="L53" s="30">
        <f>C52+D52+E52+F52+G52+H52+I52+J52+K52+L52</f>
        <v>24</v>
      </c>
      <c r="M53" s="30">
        <f>C52+D52+E52+F52+G52+H52+I52+J52+K52+L52+M52</f>
        <v>24</v>
      </c>
      <c r="N53" s="30">
        <f>C52+D52+E52+F52+G52+H52+I52+J52+K52+L52+M52+N52</f>
        <v>24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348</v>
      </c>
      <c r="C55" s="279">
        <v>5</v>
      </c>
      <c r="D55" s="279">
        <v>11</v>
      </c>
      <c r="E55" s="279">
        <v>8</v>
      </c>
      <c r="F55" s="279">
        <v>5</v>
      </c>
      <c r="G55" s="279">
        <v>5</v>
      </c>
      <c r="H55" s="279">
        <v>6</v>
      </c>
      <c r="I55" s="279">
        <v>11</v>
      </c>
      <c r="J55" s="279">
        <v>6</v>
      </c>
      <c r="K55" s="279">
        <v>4</v>
      </c>
      <c r="L55" s="279">
        <v>10</v>
      </c>
      <c r="M55" s="279">
        <v>3</v>
      </c>
      <c r="N55" s="279">
        <v>1</v>
      </c>
      <c r="O55" s="84">
        <f t="shared" ref="O55:O62" si="11">SUM(C55:N55)</f>
        <v>75</v>
      </c>
    </row>
    <row r="56" spans="1:16">
      <c r="A56" s="206"/>
      <c r="B56" s="196" t="s">
        <v>349</v>
      </c>
      <c r="C56" s="279">
        <v>0</v>
      </c>
      <c r="D56" s="279">
        <v>0</v>
      </c>
      <c r="E56" s="279">
        <v>0</v>
      </c>
      <c r="F56" s="279">
        <v>3</v>
      </c>
      <c r="G56" s="279">
        <v>5</v>
      </c>
      <c r="H56" s="279">
        <v>22</v>
      </c>
      <c r="I56" s="279">
        <v>10</v>
      </c>
      <c r="J56" s="279">
        <v>1</v>
      </c>
      <c r="K56" s="279">
        <v>2</v>
      </c>
      <c r="L56" s="279">
        <v>0</v>
      </c>
      <c r="M56" s="279">
        <v>0</v>
      </c>
      <c r="N56" s="279">
        <v>0</v>
      </c>
      <c r="O56" s="84">
        <f t="shared" si="11"/>
        <v>43</v>
      </c>
    </row>
    <row r="57" spans="1:16">
      <c r="A57" s="206"/>
      <c r="B57" s="196" t="s">
        <v>152</v>
      </c>
      <c r="C57" s="279">
        <v>0</v>
      </c>
      <c r="D57" s="279">
        <v>2</v>
      </c>
      <c r="E57" s="279">
        <v>0</v>
      </c>
      <c r="F57" s="279">
        <v>5</v>
      </c>
      <c r="G57" s="279">
        <v>20</v>
      </c>
      <c r="H57" s="279">
        <v>30</v>
      </c>
      <c r="I57" s="279">
        <v>15</v>
      </c>
      <c r="J57" s="279">
        <v>9</v>
      </c>
      <c r="K57" s="279">
        <v>6</v>
      </c>
      <c r="L57" s="279">
        <v>3</v>
      </c>
      <c r="M57" s="279">
        <v>0</v>
      </c>
      <c r="N57" s="279">
        <v>1</v>
      </c>
      <c r="O57" s="84">
        <f t="shared" si="11"/>
        <v>91</v>
      </c>
    </row>
    <row r="58" spans="1:16">
      <c r="A58" s="206"/>
      <c r="B58" s="196" t="s">
        <v>153</v>
      </c>
      <c r="C58" s="279">
        <v>2</v>
      </c>
      <c r="D58" s="279">
        <v>9</v>
      </c>
      <c r="E58" s="279">
        <v>6</v>
      </c>
      <c r="F58" s="279">
        <v>15</v>
      </c>
      <c r="G58" s="279">
        <v>32</v>
      </c>
      <c r="H58" s="279">
        <v>61</v>
      </c>
      <c r="I58" s="279">
        <v>59</v>
      </c>
      <c r="J58" s="279">
        <v>26</v>
      </c>
      <c r="K58" s="279">
        <v>29</v>
      </c>
      <c r="L58" s="279">
        <v>31</v>
      </c>
      <c r="M58" s="279">
        <v>19</v>
      </c>
      <c r="N58" s="279">
        <v>9</v>
      </c>
      <c r="O58" s="84">
        <f t="shared" si="11"/>
        <v>298</v>
      </c>
    </row>
    <row r="59" spans="1:16">
      <c r="A59" s="206"/>
      <c r="B59" s="196" t="s">
        <v>191</v>
      </c>
      <c r="C59" s="279">
        <v>5</v>
      </c>
      <c r="D59" s="279">
        <v>5</v>
      </c>
      <c r="E59" s="279">
        <v>3</v>
      </c>
      <c r="F59" s="279">
        <v>11</v>
      </c>
      <c r="G59" s="279">
        <v>26</v>
      </c>
      <c r="H59" s="279">
        <v>14</v>
      </c>
      <c r="I59" s="279">
        <v>18</v>
      </c>
      <c r="J59" s="279">
        <v>37</v>
      </c>
      <c r="K59" s="279">
        <v>15</v>
      </c>
      <c r="L59" s="279">
        <v>1</v>
      </c>
      <c r="M59" s="279">
        <v>0</v>
      </c>
      <c r="N59" s="279">
        <v>1</v>
      </c>
      <c r="O59" s="84">
        <f t="shared" si="11"/>
        <v>136</v>
      </c>
    </row>
    <row r="60" spans="1:16">
      <c r="A60" s="161"/>
      <c r="B60" s="197" t="s">
        <v>350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345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3</v>
      </c>
      <c r="H62" s="88">
        <f>รายเดือน64!G11</f>
        <v>3</v>
      </c>
      <c r="I62" s="88">
        <f>รายเดือน64!H11</f>
        <v>0</v>
      </c>
      <c r="J62" s="88">
        <f>รายเดือน64!I11</f>
        <v>0</v>
      </c>
      <c r="K62" s="88">
        <f>รายเดือน64!J11</f>
        <v>0</v>
      </c>
      <c r="L62" s="88">
        <f>รายเดือน64!K11</f>
        <v>0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6</v>
      </c>
    </row>
    <row r="63" spans="1:16">
      <c r="A63" s="207"/>
      <c r="B63" s="200" t="s">
        <v>351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3</v>
      </c>
      <c r="H63" s="30">
        <f>C62+D62+E62+F62+G62+H62</f>
        <v>6</v>
      </c>
      <c r="I63" s="30">
        <f>C62+D62+E62+F62+G62+H62+I62</f>
        <v>6</v>
      </c>
      <c r="J63" s="30">
        <f>C62+D62+E62+F62+G62+H62+I62+J62</f>
        <v>6</v>
      </c>
      <c r="K63" s="30">
        <f>C62+D62+E62+F62+G62+H62+I62+J62+K62</f>
        <v>6</v>
      </c>
      <c r="L63" s="30">
        <f>C62+D62+E62+F62+G62+H62+I62+J62+K62+L62</f>
        <v>6</v>
      </c>
      <c r="M63" s="30">
        <f>C62+D62+E62+F62+G62+H62+I62+J62+K62+L62+M62</f>
        <v>6</v>
      </c>
      <c r="N63" s="30">
        <f>C62+D62+E62+F62+G62+H62+I62+J62+K62+L62+M62+N62</f>
        <v>6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348</v>
      </c>
      <c r="C65" s="282">
        <v>9</v>
      </c>
      <c r="D65" s="282">
        <v>7</v>
      </c>
      <c r="E65" s="282">
        <v>3</v>
      </c>
      <c r="F65" s="282">
        <v>1</v>
      </c>
      <c r="G65" s="282">
        <v>1</v>
      </c>
      <c r="H65" s="282">
        <v>0</v>
      </c>
      <c r="I65" s="282">
        <v>11</v>
      </c>
      <c r="J65" s="282">
        <v>9</v>
      </c>
      <c r="K65" s="282">
        <v>5</v>
      </c>
      <c r="L65" s="282">
        <v>6</v>
      </c>
      <c r="M65" s="282">
        <v>5</v>
      </c>
      <c r="N65" s="282">
        <v>2</v>
      </c>
      <c r="O65" s="84">
        <f t="shared" ref="O65:O72" si="13">SUM(C65:N65)</f>
        <v>59</v>
      </c>
    </row>
    <row r="66" spans="1:18">
      <c r="A66" s="195"/>
      <c r="B66" s="196" t="s">
        <v>349</v>
      </c>
      <c r="C66" s="282">
        <v>0</v>
      </c>
      <c r="D66" s="282">
        <v>0</v>
      </c>
      <c r="E66" s="282">
        <v>1</v>
      </c>
      <c r="F66" s="282">
        <v>3</v>
      </c>
      <c r="G66" s="282">
        <v>1</v>
      </c>
      <c r="H66" s="282">
        <v>9</v>
      </c>
      <c r="I66" s="282">
        <v>2</v>
      </c>
      <c r="J66" s="282">
        <v>2</v>
      </c>
      <c r="K66" s="282">
        <v>1</v>
      </c>
      <c r="L66" s="282">
        <v>1</v>
      </c>
      <c r="M66" s="282">
        <v>0</v>
      </c>
      <c r="N66" s="282">
        <v>0</v>
      </c>
      <c r="O66" s="84">
        <f t="shared" si="13"/>
        <v>20</v>
      </c>
    </row>
    <row r="67" spans="1:18">
      <c r="A67" s="195"/>
      <c r="B67" s="196" t="s">
        <v>152</v>
      </c>
      <c r="C67" s="282">
        <v>0</v>
      </c>
      <c r="D67" s="282">
        <v>0</v>
      </c>
      <c r="E67" s="282">
        <v>0</v>
      </c>
      <c r="F67" s="282">
        <v>1</v>
      </c>
      <c r="G67" s="282">
        <v>1</v>
      </c>
      <c r="H67" s="282">
        <v>20</v>
      </c>
      <c r="I67" s="282">
        <v>6</v>
      </c>
      <c r="J67" s="282">
        <v>17</v>
      </c>
      <c r="K67" s="282">
        <v>8</v>
      </c>
      <c r="L67" s="282">
        <v>2</v>
      </c>
      <c r="M67" s="282">
        <v>0</v>
      </c>
      <c r="N67" s="282">
        <v>4</v>
      </c>
      <c r="O67" s="84">
        <f t="shared" si="13"/>
        <v>59</v>
      </c>
    </row>
    <row r="68" spans="1:18">
      <c r="A68" s="195"/>
      <c r="B68" s="196" t="s">
        <v>153</v>
      </c>
      <c r="C68" s="282">
        <v>3</v>
      </c>
      <c r="D68" s="282">
        <v>13</v>
      </c>
      <c r="E68" s="282">
        <v>7</v>
      </c>
      <c r="F68" s="282">
        <v>5</v>
      </c>
      <c r="G68" s="282">
        <v>5</v>
      </c>
      <c r="H68" s="282">
        <v>18</v>
      </c>
      <c r="I68" s="282">
        <v>17</v>
      </c>
      <c r="J68" s="282">
        <v>32</v>
      </c>
      <c r="K68" s="282">
        <v>8</v>
      </c>
      <c r="L68" s="282">
        <v>8</v>
      </c>
      <c r="M68" s="282">
        <v>3</v>
      </c>
      <c r="N68" s="282">
        <v>0</v>
      </c>
      <c r="O68" s="84">
        <f t="shared" si="13"/>
        <v>119</v>
      </c>
    </row>
    <row r="69" spans="1:18">
      <c r="A69" s="195"/>
      <c r="B69" s="196" t="s">
        <v>191</v>
      </c>
      <c r="C69" s="282">
        <v>0</v>
      </c>
      <c r="D69" s="282">
        <v>0</v>
      </c>
      <c r="E69" s="282">
        <v>0</v>
      </c>
      <c r="F69" s="282">
        <v>10</v>
      </c>
      <c r="G69" s="282">
        <v>28</v>
      </c>
      <c r="H69" s="282">
        <v>28</v>
      </c>
      <c r="I69" s="282">
        <v>11</v>
      </c>
      <c r="J69" s="282">
        <v>2</v>
      </c>
      <c r="K69" s="282">
        <v>6</v>
      </c>
      <c r="L69" s="282">
        <v>2</v>
      </c>
      <c r="M69" s="282">
        <v>1</v>
      </c>
      <c r="N69" s="282">
        <v>0</v>
      </c>
      <c r="O69" s="84">
        <f t="shared" si="13"/>
        <v>88</v>
      </c>
    </row>
    <row r="70" spans="1:18">
      <c r="A70" s="161"/>
      <c r="B70" s="197" t="s">
        <v>350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345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1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0</v>
      </c>
      <c r="K72" s="88">
        <f>รายเดือน64!J12</f>
        <v>0</v>
      </c>
      <c r="L72" s="88">
        <f>รายเดือน64!K12</f>
        <v>0</v>
      </c>
      <c r="M72" s="88">
        <f>รายเดือน64!L12</f>
        <v>0</v>
      </c>
      <c r="N72" s="88">
        <f>รายเดือน64!M12</f>
        <v>0</v>
      </c>
      <c r="O72" s="89">
        <f t="shared" si="13"/>
        <v>1</v>
      </c>
    </row>
    <row r="73" spans="1:18">
      <c r="A73" s="203"/>
      <c r="B73" s="200" t="s">
        <v>351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1</v>
      </c>
      <c r="G73" s="30">
        <f>C72+D72+E72+F72+G72</f>
        <v>1</v>
      </c>
      <c r="H73" s="30">
        <f>C72+D72+E72+F72+G72+H72</f>
        <v>1</v>
      </c>
      <c r="I73" s="30">
        <f>C72+D72+E72+F72+G72+H72+I72</f>
        <v>1</v>
      </c>
      <c r="J73" s="30">
        <f>C72+D72+E72+F72+G72+H72+I72+J72</f>
        <v>1</v>
      </c>
      <c r="K73" s="30">
        <f>C72+D72+E72+F72+G72+H72+I72+J72+K72</f>
        <v>1</v>
      </c>
      <c r="L73" s="30">
        <f>C72+D72+E72+F72+G72+H72+I72+J72+K72+L72</f>
        <v>1</v>
      </c>
      <c r="M73" s="30">
        <f>C72+D72+E72+F72+G72+H72+I72+J72+K72+L72+M72</f>
        <v>1</v>
      </c>
      <c r="N73" s="30">
        <f>C72+D72+E72+F72+G72+H72+I72+J72+K72+L72+M72+N72</f>
        <v>1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348</v>
      </c>
      <c r="C75" s="283">
        <v>4</v>
      </c>
      <c r="D75" s="283">
        <v>2</v>
      </c>
      <c r="E75" s="283">
        <v>4</v>
      </c>
      <c r="F75" s="283">
        <v>3</v>
      </c>
      <c r="G75" s="283">
        <v>3</v>
      </c>
      <c r="H75" s="283">
        <v>5</v>
      </c>
      <c r="I75" s="283">
        <v>25</v>
      </c>
      <c r="J75" s="283">
        <v>26</v>
      </c>
      <c r="K75" s="283">
        <v>21</v>
      </c>
      <c r="L75" s="283">
        <v>13</v>
      </c>
      <c r="M75" s="283">
        <v>5</v>
      </c>
      <c r="N75" s="283">
        <v>2</v>
      </c>
      <c r="O75" s="84">
        <f t="shared" ref="O75:O82" si="15">SUM(C75:N75)</f>
        <v>113</v>
      </c>
    </row>
    <row r="76" spans="1:18">
      <c r="A76" s="195"/>
      <c r="B76" s="196" t="s">
        <v>349</v>
      </c>
      <c r="C76" s="283">
        <v>1</v>
      </c>
      <c r="D76" s="283">
        <v>0</v>
      </c>
      <c r="E76" s="283">
        <v>0</v>
      </c>
      <c r="F76" s="283">
        <v>0</v>
      </c>
      <c r="G76" s="283">
        <v>0</v>
      </c>
      <c r="H76" s="283">
        <v>13</v>
      </c>
      <c r="I76" s="283">
        <v>8</v>
      </c>
      <c r="J76" s="283">
        <v>13</v>
      </c>
      <c r="K76" s="283">
        <v>0</v>
      </c>
      <c r="L76" s="283">
        <v>1</v>
      </c>
      <c r="M76" s="283">
        <v>0</v>
      </c>
      <c r="N76" s="283">
        <v>0</v>
      </c>
      <c r="O76" s="84">
        <f t="shared" si="15"/>
        <v>36</v>
      </c>
    </row>
    <row r="77" spans="1:18">
      <c r="A77" s="195"/>
      <c r="B77" s="196" t="s">
        <v>152</v>
      </c>
      <c r="C77" s="283">
        <v>1</v>
      </c>
      <c r="D77" s="283">
        <v>0</v>
      </c>
      <c r="E77" s="283">
        <v>0</v>
      </c>
      <c r="F77" s="283">
        <v>0</v>
      </c>
      <c r="G77" s="283">
        <v>5</v>
      </c>
      <c r="H77" s="283">
        <v>14</v>
      </c>
      <c r="I77" s="283">
        <v>18</v>
      </c>
      <c r="J77" s="283">
        <v>20</v>
      </c>
      <c r="K77" s="283">
        <v>4</v>
      </c>
      <c r="L77" s="283">
        <v>1</v>
      </c>
      <c r="M77" s="283">
        <v>6</v>
      </c>
      <c r="N77" s="283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3">
        <v>8</v>
      </c>
      <c r="D78" s="283">
        <v>5</v>
      </c>
      <c r="E78" s="283">
        <v>13</v>
      </c>
      <c r="F78" s="283">
        <v>6</v>
      </c>
      <c r="G78" s="283">
        <v>29</v>
      </c>
      <c r="H78" s="283">
        <v>86</v>
      </c>
      <c r="I78" s="283">
        <v>85</v>
      </c>
      <c r="J78" s="283">
        <v>38</v>
      </c>
      <c r="K78" s="283">
        <v>20</v>
      </c>
      <c r="L78" s="283">
        <v>21</v>
      </c>
      <c r="M78" s="283">
        <v>21</v>
      </c>
      <c r="N78" s="283">
        <v>2</v>
      </c>
      <c r="O78" s="84">
        <f t="shared" si="15"/>
        <v>334</v>
      </c>
    </row>
    <row r="79" spans="1:18">
      <c r="A79" s="195"/>
      <c r="B79" s="196" t="s">
        <v>191</v>
      </c>
      <c r="C79" s="283">
        <v>6</v>
      </c>
      <c r="D79" s="283">
        <v>9</v>
      </c>
      <c r="E79" s="283">
        <v>10</v>
      </c>
      <c r="F79" s="283">
        <v>10</v>
      </c>
      <c r="G79" s="283">
        <v>25</v>
      </c>
      <c r="H79" s="283">
        <v>14</v>
      </c>
      <c r="I79" s="283">
        <v>27</v>
      </c>
      <c r="J79" s="283">
        <v>16</v>
      </c>
      <c r="K79" s="283">
        <v>7</v>
      </c>
      <c r="L79" s="283">
        <v>1</v>
      </c>
      <c r="M79" s="283">
        <v>1</v>
      </c>
      <c r="N79" s="283">
        <v>1</v>
      </c>
      <c r="O79" s="84">
        <f t="shared" si="15"/>
        <v>127</v>
      </c>
    </row>
    <row r="80" spans="1:18">
      <c r="A80" s="161"/>
      <c r="B80" s="197" t="s">
        <v>350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345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0</v>
      </c>
      <c r="K82" s="88">
        <f>รายเดือน64!J13</f>
        <v>0</v>
      </c>
      <c r="L82" s="88">
        <f>รายเดือน64!K13</f>
        <v>0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0</v>
      </c>
    </row>
    <row r="83" spans="1:16">
      <c r="A83" s="203"/>
      <c r="B83" s="200" t="s">
        <v>351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0</v>
      </c>
      <c r="K83" s="30">
        <f>C82+D82+E82+F82+G82+H82+I82+J82+K82</f>
        <v>0</v>
      </c>
      <c r="L83" s="30">
        <f>C82+D82+E82+F82+G82+H82+I82+J82+K82+L82</f>
        <v>0</v>
      </c>
      <c r="M83" s="30">
        <f>C82+D82+E82+F82+G82+H82+I82+J82+K82+L82+M82</f>
        <v>0</v>
      </c>
      <c r="N83" s="30">
        <f>C82+D82+E82+F82+G82+H82+I82+J82+K82+L82+M82+N82</f>
        <v>0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348</v>
      </c>
      <c r="C85" s="284">
        <v>12</v>
      </c>
      <c r="D85" s="284">
        <v>14</v>
      </c>
      <c r="E85" s="284">
        <v>12</v>
      </c>
      <c r="F85" s="284">
        <v>6</v>
      </c>
      <c r="G85" s="284">
        <v>1</v>
      </c>
      <c r="H85" s="284">
        <v>1</v>
      </c>
      <c r="I85" s="284">
        <v>13</v>
      </c>
      <c r="J85" s="284">
        <v>13</v>
      </c>
      <c r="K85" s="284">
        <v>9</v>
      </c>
      <c r="L85" s="284">
        <v>5</v>
      </c>
      <c r="M85" s="284">
        <v>1</v>
      </c>
      <c r="N85" s="284">
        <v>1</v>
      </c>
      <c r="O85" s="84">
        <f t="shared" ref="O85:O92" si="17">SUM(C85:N85)</f>
        <v>88</v>
      </c>
    </row>
    <row r="86" spans="1:16">
      <c r="A86" s="195"/>
      <c r="B86" s="196" t="s">
        <v>349</v>
      </c>
      <c r="C86" s="284">
        <v>0</v>
      </c>
      <c r="D86" s="284">
        <v>0</v>
      </c>
      <c r="E86" s="284">
        <v>1</v>
      </c>
      <c r="F86" s="284">
        <v>1</v>
      </c>
      <c r="G86" s="284">
        <v>7</v>
      </c>
      <c r="H86" s="284">
        <v>13</v>
      </c>
      <c r="I86" s="284">
        <v>7</v>
      </c>
      <c r="J86" s="284">
        <v>3</v>
      </c>
      <c r="K86" s="284">
        <v>4</v>
      </c>
      <c r="L86" s="284">
        <v>3</v>
      </c>
      <c r="M86" s="284">
        <v>1</v>
      </c>
      <c r="N86" s="284">
        <v>0</v>
      </c>
      <c r="O86" s="84">
        <f t="shared" si="17"/>
        <v>40</v>
      </c>
    </row>
    <row r="87" spans="1:16">
      <c r="A87" s="195"/>
      <c r="B87" s="196" t="s">
        <v>152</v>
      </c>
      <c r="C87" s="284">
        <v>1</v>
      </c>
      <c r="D87" s="284">
        <v>0</v>
      </c>
      <c r="E87" s="284">
        <v>0</v>
      </c>
      <c r="F87" s="284">
        <v>0</v>
      </c>
      <c r="G87" s="284">
        <v>3</v>
      </c>
      <c r="H87" s="284">
        <v>24</v>
      </c>
      <c r="I87" s="284">
        <v>21</v>
      </c>
      <c r="J87" s="284">
        <v>12</v>
      </c>
      <c r="K87" s="284">
        <v>17</v>
      </c>
      <c r="L87" s="284">
        <v>9</v>
      </c>
      <c r="M87" s="284">
        <v>3</v>
      </c>
      <c r="N87" s="284">
        <v>2</v>
      </c>
      <c r="O87" s="84">
        <f t="shared" si="17"/>
        <v>92</v>
      </c>
    </row>
    <row r="88" spans="1:16">
      <c r="A88" s="195"/>
      <c r="B88" s="196" t="s">
        <v>153</v>
      </c>
      <c r="C88" s="284">
        <v>13</v>
      </c>
      <c r="D88" s="284">
        <v>9</v>
      </c>
      <c r="E88" s="284">
        <v>7</v>
      </c>
      <c r="F88" s="284">
        <v>12</v>
      </c>
      <c r="G88" s="284">
        <v>28</v>
      </c>
      <c r="H88" s="284">
        <v>41</v>
      </c>
      <c r="I88" s="284">
        <v>48</v>
      </c>
      <c r="J88" s="284">
        <v>36</v>
      </c>
      <c r="K88" s="284">
        <v>21</v>
      </c>
      <c r="L88" s="284">
        <v>23</v>
      </c>
      <c r="M88" s="284">
        <v>9</v>
      </c>
      <c r="N88" s="284">
        <v>1</v>
      </c>
      <c r="O88" s="84">
        <f t="shared" si="17"/>
        <v>248</v>
      </c>
    </row>
    <row r="89" spans="1:16">
      <c r="A89" s="195"/>
      <c r="B89" s="196" t="s">
        <v>191</v>
      </c>
      <c r="C89" s="284">
        <v>5</v>
      </c>
      <c r="D89" s="284">
        <v>5</v>
      </c>
      <c r="E89" s="284">
        <v>2</v>
      </c>
      <c r="F89" s="284">
        <v>14</v>
      </c>
      <c r="G89" s="284">
        <v>5</v>
      </c>
      <c r="H89" s="284">
        <v>18</v>
      </c>
      <c r="I89" s="284">
        <v>30</v>
      </c>
      <c r="J89" s="284">
        <v>33</v>
      </c>
      <c r="K89" s="284">
        <v>13</v>
      </c>
      <c r="L89" s="284">
        <v>0</v>
      </c>
      <c r="M89" s="284">
        <v>0</v>
      </c>
      <c r="N89" s="284">
        <v>0</v>
      </c>
      <c r="O89" s="84">
        <f t="shared" si="17"/>
        <v>125</v>
      </c>
    </row>
    <row r="90" spans="1:16">
      <c r="A90" s="161"/>
      <c r="B90" s="197" t="s">
        <v>350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345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2</v>
      </c>
      <c r="G92" s="88">
        <f>รายเดือน64!F16</f>
        <v>1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0</v>
      </c>
      <c r="K92" s="88">
        <f>รายเดือน64!J16</f>
        <v>0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3</v>
      </c>
    </row>
    <row r="93" spans="1:16">
      <c r="A93" s="203"/>
      <c r="B93" s="200" t="s">
        <v>351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2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3</v>
      </c>
      <c r="K93" s="30">
        <f>C92+D92+E92+F92+G92+H92+I92+J92+K92</f>
        <v>3</v>
      </c>
      <c r="L93" s="30">
        <f>C92+D92+E92+F92+G92+H92+I92+J92+K92+L92</f>
        <v>3</v>
      </c>
      <c r="M93" s="30">
        <f>C92+D92+E92+F92+G92+H92+I92+J92+K92+L92+M92</f>
        <v>3</v>
      </c>
      <c r="N93" s="30">
        <f>C92+D92+E92+F92+G92+H92+I92+J92+K92+L92+M92+N92</f>
        <v>3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348</v>
      </c>
      <c r="C95" s="285">
        <v>16</v>
      </c>
      <c r="D95" s="285">
        <v>8</v>
      </c>
      <c r="E95" s="285">
        <v>8</v>
      </c>
      <c r="F95" s="285">
        <v>4</v>
      </c>
      <c r="G95" s="285">
        <v>5</v>
      </c>
      <c r="H95" s="285">
        <v>5</v>
      </c>
      <c r="I95" s="285">
        <v>3</v>
      </c>
      <c r="J95" s="285">
        <v>11</v>
      </c>
      <c r="K95" s="285">
        <v>12</v>
      </c>
      <c r="L95" s="285">
        <v>7</v>
      </c>
      <c r="M95" s="285">
        <v>1</v>
      </c>
      <c r="N95" s="285">
        <v>2</v>
      </c>
      <c r="O95" s="84">
        <f t="shared" ref="O95:O102" si="19">SUM(C95:N95)</f>
        <v>82</v>
      </c>
    </row>
    <row r="96" spans="1:16">
      <c r="A96" s="195"/>
      <c r="B96" s="196" t="s">
        <v>349</v>
      </c>
      <c r="C96" s="285">
        <v>0</v>
      </c>
      <c r="D96" s="285">
        <v>0</v>
      </c>
      <c r="E96" s="285">
        <v>3</v>
      </c>
      <c r="F96" s="285">
        <v>0</v>
      </c>
      <c r="G96" s="285">
        <v>1</v>
      </c>
      <c r="H96" s="285">
        <v>24</v>
      </c>
      <c r="I96" s="285">
        <v>11</v>
      </c>
      <c r="J96" s="285">
        <v>22</v>
      </c>
      <c r="K96" s="285">
        <v>12</v>
      </c>
      <c r="L96" s="285">
        <v>1</v>
      </c>
      <c r="M96" s="285">
        <v>0</v>
      </c>
      <c r="N96" s="285">
        <v>1</v>
      </c>
      <c r="O96" s="84">
        <f t="shared" si="19"/>
        <v>75</v>
      </c>
    </row>
    <row r="97" spans="1:16">
      <c r="A97" s="195"/>
      <c r="B97" s="196" t="s">
        <v>152</v>
      </c>
      <c r="C97" s="285">
        <v>1</v>
      </c>
      <c r="D97" s="285">
        <v>0</v>
      </c>
      <c r="E97" s="285">
        <v>1</v>
      </c>
      <c r="F97" s="285">
        <v>2</v>
      </c>
      <c r="G97" s="285">
        <v>22</v>
      </c>
      <c r="H97" s="285">
        <v>60</v>
      </c>
      <c r="I97" s="285">
        <v>51</v>
      </c>
      <c r="J97" s="285">
        <v>33</v>
      </c>
      <c r="K97" s="285">
        <v>25</v>
      </c>
      <c r="L97" s="285">
        <v>2</v>
      </c>
      <c r="M97" s="285">
        <v>5</v>
      </c>
      <c r="N97" s="285">
        <v>10</v>
      </c>
      <c r="O97" s="84">
        <f t="shared" si="19"/>
        <v>212</v>
      </c>
    </row>
    <row r="98" spans="1:16">
      <c r="A98" s="195"/>
      <c r="B98" s="196" t="s">
        <v>153</v>
      </c>
      <c r="C98" s="285">
        <v>4</v>
      </c>
      <c r="D98" s="285">
        <v>10</v>
      </c>
      <c r="E98" s="285">
        <v>9</v>
      </c>
      <c r="F98" s="285">
        <v>8</v>
      </c>
      <c r="G98" s="285">
        <v>36</v>
      </c>
      <c r="H98" s="285">
        <v>77</v>
      </c>
      <c r="I98" s="285">
        <v>50</v>
      </c>
      <c r="J98" s="285">
        <v>32</v>
      </c>
      <c r="K98" s="285">
        <v>65</v>
      </c>
      <c r="L98" s="285">
        <v>35</v>
      </c>
      <c r="M98" s="285">
        <v>17</v>
      </c>
      <c r="N98" s="285">
        <v>12</v>
      </c>
      <c r="O98" s="84">
        <f t="shared" si="19"/>
        <v>355</v>
      </c>
    </row>
    <row r="99" spans="1:16">
      <c r="A99" s="195"/>
      <c r="B99" s="196" t="s">
        <v>191</v>
      </c>
      <c r="C99" s="285">
        <v>6</v>
      </c>
      <c r="D99" s="285">
        <v>3</v>
      </c>
      <c r="E99" s="285">
        <v>3</v>
      </c>
      <c r="F99" s="285">
        <v>7</v>
      </c>
      <c r="G99" s="285">
        <v>18</v>
      </c>
      <c r="H99" s="285">
        <v>28</v>
      </c>
      <c r="I99" s="285">
        <v>15</v>
      </c>
      <c r="J99" s="285">
        <v>14</v>
      </c>
      <c r="K99" s="285">
        <v>16</v>
      </c>
      <c r="L99" s="285">
        <v>9</v>
      </c>
      <c r="M99" s="285">
        <v>3</v>
      </c>
      <c r="N99" s="285">
        <v>0</v>
      </c>
      <c r="O99" s="84">
        <f t="shared" si="19"/>
        <v>122</v>
      </c>
    </row>
    <row r="100" spans="1:16">
      <c r="A100" s="161"/>
      <c r="B100" s="197" t="s">
        <v>350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345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2</v>
      </c>
      <c r="F102" s="88">
        <f>รายเดือน64!E17</f>
        <v>0</v>
      </c>
      <c r="G102" s="88">
        <f>รายเดือน64!F17</f>
        <v>1</v>
      </c>
      <c r="H102" s="88">
        <f>รายเดือน64!G17</f>
        <v>2</v>
      </c>
      <c r="I102" s="88">
        <f>รายเดือน64!H17</f>
        <v>0</v>
      </c>
      <c r="J102" s="88">
        <f>รายเดือน64!I17</f>
        <v>0</v>
      </c>
      <c r="K102" s="88">
        <f>รายเดือน64!J17</f>
        <v>0</v>
      </c>
      <c r="L102" s="88">
        <f>รายเดือน64!K17</f>
        <v>0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5</v>
      </c>
    </row>
    <row r="103" spans="1:16">
      <c r="A103" s="203"/>
      <c r="B103" s="200" t="s">
        <v>351</v>
      </c>
      <c r="C103" s="30">
        <f>C102</f>
        <v>0</v>
      </c>
      <c r="D103" s="30">
        <f>C102+D102</f>
        <v>0</v>
      </c>
      <c r="E103" s="30">
        <f>C102+D102+E102</f>
        <v>2</v>
      </c>
      <c r="F103" s="30">
        <f>C102+D102+E102+F102</f>
        <v>2</v>
      </c>
      <c r="G103" s="30">
        <f>C102+D102+E102+F102+G102</f>
        <v>3</v>
      </c>
      <c r="H103" s="30">
        <f>C102+D102+E102+F102+G102+H102</f>
        <v>5</v>
      </c>
      <c r="I103" s="30">
        <f>C102+D102+E102+F102+G102+H102+I102</f>
        <v>5</v>
      </c>
      <c r="J103" s="30">
        <f>C102+D102+E102+F102+G102+H102+I102+J102</f>
        <v>5</v>
      </c>
      <c r="K103" s="30">
        <f>C102+D102+E102+F102+G102+H102+I102+J102+K102</f>
        <v>5</v>
      </c>
      <c r="L103" s="30">
        <f>C102+D102+E102+F102+G102+H102+I102+J102+K102+L102</f>
        <v>5</v>
      </c>
      <c r="M103" s="30">
        <f>C102+D102+E102+F102+G102+H102+I102+J102+K102+L102+M102</f>
        <v>5</v>
      </c>
      <c r="N103" s="30">
        <f>C102+D102+E102+F102+G102+H102+I102+J102+K102+L102+M102+N102</f>
        <v>5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348</v>
      </c>
      <c r="C105" s="286">
        <v>1</v>
      </c>
      <c r="D105" s="286">
        <v>6</v>
      </c>
      <c r="E105" s="286">
        <v>5</v>
      </c>
      <c r="F105" s="286">
        <v>3</v>
      </c>
      <c r="G105" s="286">
        <v>2</v>
      </c>
      <c r="H105" s="286">
        <v>5</v>
      </c>
      <c r="I105" s="286">
        <v>8</v>
      </c>
      <c r="J105" s="286">
        <v>13</v>
      </c>
      <c r="K105" s="286">
        <v>5</v>
      </c>
      <c r="L105" s="286">
        <v>0</v>
      </c>
      <c r="M105" s="286">
        <v>0</v>
      </c>
      <c r="N105" s="286">
        <v>0</v>
      </c>
      <c r="O105" s="84">
        <f t="shared" ref="O105:O112" si="21">SUM(C105:N105)</f>
        <v>48</v>
      </c>
    </row>
    <row r="106" spans="1:16">
      <c r="A106" s="195"/>
      <c r="B106" s="196" t="s">
        <v>349</v>
      </c>
      <c r="C106" s="286">
        <v>2</v>
      </c>
      <c r="D106" s="286">
        <v>0</v>
      </c>
      <c r="E106" s="286">
        <v>0</v>
      </c>
      <c r="F106" s="286">
        <v>1</v>
      </c>
      <c r="G106" s="286">
        <v>3</v>
      </c>
      <c r="H106" s="286">
        <v>16</v>
      </c>
      <c r="I106" s="286">
        <v>4</v>
      </c>
      <c r="J106" s="286">
        <v>6</v>
      </c>
      <c r="K106" s="286">
        <v>3</v>
      </c>
      <c r="L106" s="286">
        <v>1</v>
      </c>
      <c r="M106" s="286">
        <v>2</v>
      </c>
      <c r="N106" s="286">
        <v>0</v>
      </c>
      <c r="O106" s="84">
        <f t="shared" si="21"/>
        <v>38</v>
      </c>
    </row>
    <row r="107" spans="1:16">
      <c r="A107" s="195"/>
      <c r="B107" s="196" t="s">
        <v>152</v>
      </c>
      <c r="C107" s="286">
        <v>1</v>
      </c>
      <c r="D107" s="286">
        <v>1</v>
      </c>
      <c r="E107" s="286">
        <v>1</v>
      </c>
      <c r="F107" s="286">
        <v>8</v>
      </c>
      <c r="G107" s="286">
        <v>19</v>
      </c>
      <c r="H107" s="286">
        <v>17</v>
      </c>
      <c r="I107" s="286">
        <v>6</v>
      </c>
      <c r="J107" s="286">
        <v>4</v>
      </c>
      <c r="K107" s="286">
        <v>1</v>
      </c>
      <c r="L107" s="286">
        <v>2</v>
      </c>
      <c r="M107" s="286">
        <v>1</v>
      </c>
      <c r="N107" s="286">
        <v>0</v>
      </c>
      <c r="O107" s="84">
        <f t="shared" si="21"/>
        <v>61</v>
      </c>
    </row>
    <row r="108" spans="1:16">
      <c r="A108" s="195"/>
      <c r="B108" s="196" t="s">
        <v>153</v>
      </c>
      <c r="C108" s="286">
        <v>0</v>
      </c>
      <c r="D108" s="286">
        <v>2</v>
      </c>
      <c r="E108" s="286">
        <v>1</v>
      </c>
      <c r="F108" s="286">
        <v>0</v>
      </c>
      <c r="G108" s="286">
        <v>11</v>
      </c>
      <c r="H108" s="286">
        <v>46</v>
      </c>
      <c r="I108" s="286">
        <v>70</v>
      </c>
      <c r="J108" s="286">
        <v>32</v>
      </c>
      <c r="K108" s="286">
        <v>13</v>
      </c>
      <c r="L108" s="286">
        <v>12</v>
      </c>
      <c r="M108" s="286">
        <v>2</v>
      </c>
      <c r="N108" s="286">
        <v>1</v>
      </c>
      <c r="O108" s="84">
        <f t="shared" si="21"/>
        <v>190</v>
      </c>
    </row>
    <row r="109" spans="1:16">
      <c r="A109" s="195"/>
      <c r="B109" s="196" t="s">
        <v>191</v>
      </c>
      <c r="C109" s="286">
        <v>1</v>
      </c>
      <c r="D109" s="286">
        <v>7</v>
      </c>
      <c r="E109" s="286">
        <v>2</v>
      </c>
      <c r="F109" s="286">
        <v>1</v>
      </c>
      <c r="G109" s="286">
        <v>1</v>
      </c>
      <c r="H109" s="286">
        <v>8</v>
      </c>
      <c r="I109" s="286">
        <v>17</v>
      </c>
      <c r="J109" s="286">
        <v>28</v>
      </c>
      <c r="K109" s="286">
        <v>13</v>
      </c>
      <c r="L109" s="286">
        <v>1</v>
      </c>
      <c r="M109" s="286">
        <v>2</v>
      </c>
      <c r="N109" s="286">
        <v>1</v>
      </c>
      <c r="O109" s="84">
        <f t="shared" si="21"/>
        <v>82</v>
      </c>
    </row>
    <row r="110" spans="1:16">
      <c r="A110" s="161"/>
      <c r="B110" s="197" t="s">
        <v>350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345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0</v>
      </c>
      <c r="L112" s="88">
        <f>รายเดือน64!K20</f>
        <v>0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0</v>
      </c>
    </row>
    <row r="113" spans="1:16">
      <c r="A113" s="195"/>
      <c r="B113" s="200" t="s">
        <v>351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348</v>
      </c>
      <c r="C115" s="287">
        <v>2</v>
      </c>
      <c r="D115" s="287">
        <v>1</v>
      </c>
      <c r="E115" s="287">
        <v>5</v>
      </c>
      <c r="F115" s="287">
        <v>2</v>
      </c>
      <c r="G115" s="287">
        <v>0</v>
      </c>
      <c r="H115" s="287">
        <v>0</v>
      </c>
      <c r="I115" s="287">
        <v>2</v>
      </c>
      <c r="J115" s="287">
        <v>6</v>
      </c>
      <c r="K115" s="287">
        <v>7</v>
      </c>
      <c r="L115" s="287">
        <v>11</v>
      </c>
      <c r="M115" s="287">
        <v>5</v>
      </c>
      <c r="N115" s="287">
        <v>1</v>
      </c>
      <c r="O115" s="84">
        <f t="shared" ref="O115:O122" si="23">SUM(C115:N115)</f>
        <v>42</v>
      </c>
    </row>
    <row r="116" spans="1:16">
      <c r="A116" s="195"/>
      <c r="B116" s="196" t="s">
        <v>349</v>
      </c>
      <c r="C116" s="287">
        <v>0</v>
      </c>
      <c r="D116" s="287">
        <v>0</v>
      </c>
      <c r="E116" s="287">
        <v>0</v>
      </c>
      <c r="F116" s="287">
        <v>1</v>
      </c>
      <c r="G116" s="287">
        <v>6</v>
      </c>
      <c r="H116" s="287">
        <v>7</v>
      </c>
      <c r="I116" s="287">
        <v>6</v>
      </c>
      <c r="J116" s="287">
        <v>6</v>
      </c>
      <c r="K116" s="287">
        <v>1</v>
      </c>
      <c r="L116" s="287">
        <v>1</v>
      </c>
      <c r="M116" s="287">
        <v>0</v>
      </c>
      <c r="N116" s="287">
        <v>0</v>
      </c>
      <c r="O116" s="84">
        <f t="shared" si="23"/>
        <v>28</v>
      </c>
    </row>
    <row r="117" spans="1:16">
      <c r="A117" s="195"/>
      <c r="B117" s="196" t="s">
        <v>152</v>
      </c>
      <c r="C117" s="287">
        <v>0</v>
      </c>
      <c r="D117" s="287">
        <v>0</v>
      </c>
      <c r="E117" s="287">
        <v>0</v>
      </c>
      <c r="F117" s="287">
        <v>0</v>
      </c>
      <c r="G117" s="287">
        <v>1</v>
      </c>
      <c r="H117" s="287">
        <v>6</v>
      </c>
      <c r="I117" s="287">
        <v>4</v>
      </c>
      <c r="J117" s="287">
        <v>9</v>
      </c>
      <c r="K117" s="287">
        <v>9</v>
      </c>
      <c r="L117" s="287">
        <v>1</v>
      </c>
      <c r="M117" s="287">
        <v>2</v>
      </c>
      <c r="N117" s="287">
        <v>0</v>
      </c>
      <c r="O117" s="84">
        <f t="shared" si="23"/>
        <v>32</v>
      </c>
    </row>
    <row r="118" spans="1:16">
      <c r="A118" s="195"/>
      <c r="B118" s="196" t="s">
        <v>153</v>
      </c>
      <c r="C118" s="287">
        <v>1</v>
      </c>
      <c r="D118" s="287">
        <v>3</v>
      </c>
      <c r="E118" s="287">
        <v>1</v>
      </c>
      <c r="F118" s="287">
        <v>2</v>
      </c>
      <c r="G118" s="287">
        <v>4</v>
      </c>
      <c r="H118" s="287">
        <v>19</v>
      </c>
      <c r="I118" s="287">
        <v>19</v>
      </c>
      <c r="J118" s="287">
        <v>24</v>
      </c>
      <c r="K118" s="287">
        <v>16</v>
      </c>
      <c r="L118" s="287">
        <v>2</v>
      </c>
      <c r="M118" s="287">
        <v>7</v>
      </c>
      <c r="N118" s="287">
        <v>2</v>
      </c>
      <c r="O118" s="84">
        <f t="shared" si="23"/>
        <v>100</v>
      </c>
    </row>
    <row r="119" spans="1:16">
      <c r="A119" s="195"/>
      <c r="B119" s="196" t="s">
        <v>191</v>
      </c>
      <c r="C119" s="287">
        <v>0</v>
      </c>
      <c r="D119" s="287">
        <v>0</v>
      </c>
      <c r="E119" s="287">
        <v>4</v>
      </c>
      <c r="F119" s="287">
        <v>9</v>
      </c>
      <c r="G119" s="287">
        <v>13</v>
      </c>
      <c r="H119" s="287">
        <v>9</v>
      </c>
      <c r="I119" s="287">
        <v>30</v>
      </c>
      <c r="J119" s="287">
        <v>24</v>
      </c>
      <c r="K119" s="287">
        <v>18</v>
      </c>
      <c r="L119" s="287">
        <v>4</v>
      </c>
      <c r="M119" s="287">
        <v>2</v>
      </c>
      <c r="N119" s="287">
        <v>1</v>
      </c>
      <c r="O119" s="84">
        <f t="shared" si="23"/>
        <v>114</v>
      </c>
    </row>
    <row r="120" spans="1:16">
      <c r="A120" s="161"/>
      <c r="B120" s="197" t="s">
        <v>350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345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1</v>
      </c>
      <c r="H122" s="88">
        <f>รายเดือน64!G9</f>
        <v>12</v>
      </c>
      <c r="I122" s="88">
        <f>รายเดือน64!H9</f>
        <v>0</v>
      </c>
      <c r="J122" s="88">
        <f>รายเดือน64!I9</f>
        <v>0</v>
      </c>
      <c r="K122" s="88">
        <f>รายเดือน64!J9</f>
        <v>0</v>
      </c>
      <c r="L122" s="88">
        <f>รายเดือน64!K9</f>
        <v>0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16</v>
      </c>
    </row>
    <row r="123" spans="1:16">
      <c r="A123" s="203"/>
      <c r="B123" s="200" t="s">
        <v>351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4</v>
      </c>
      <c r="H123" s="30">
        <f>C122+D122+E122+F122+G122+H122</f>
        <v>16</v>
      </c>
      <c r="I123" s="30">
        <f>C122+D122+E122+F122+G122+H122+I122</f>
        <v>16</v>
      </c>
      <c r="J123" s="30">
        <f>C122+D122+E122+F122+G122+H122+I122+J122</f>
        <v>16</v>
      </c>
      <c r="K123" s="30">
        <f>C122+D122+E122+F122+G122+H122+I122+J122+K122</f>
        <v>16</v>
      </c>
      <c r="L123" s="30">
        <f>C122+D122+E122+F122+G122+H122+I122+J122+K122+L122</f>
        <v>16</v>
      </c>
      <c r="M123" s="30">
        <f>C122+D122+E122+F122+G122+H122+I122+J122+K122+L122+M122</f>
        <v>16</v>
      </c>
      <c r="N123" s="30">
        <f>C122+D122+E122+F122+G122+H122+I122+J122+K122+L122+M122+N122</f>
        <v>16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348</v>
      </c>
      <c r="C125" s="288">
        <v>1</v>
      </c>
      <c r="D125" s="288">
        <v>2</v>
      </c>
      <c r="E125" s="288">
        <v>0</v>
      </c>
      <c r="F125" s="288">
        <v>1</v>
      </c>
      <c r="G125" s="288">
        <v>0</v>
      </c>
      <c r="H125" s="288">
        <v>4</v>
      </c>
      <c r="I125" s="288">
        <v>5</v>
      </c>
      <c r="J125" s="288">
        <v>6</v>
      </c>
      <c r="K125" s="288">
        <v>4</v>
      </c>
      <c r="L125" s="288">
        <v>2</v>
      </c>
      <c r="M125" s="288">
        <v>1</v>
      </c>
      <c r="N125" s="288">
        <v>0</v>
      </c>
      <c r="O125" s="84">
        <f t="shared" ref="O125:O132" si="25">SUM(C125:N125)</f>
        <v>26</v>
      </c>
    </row>
    <row r="126" spans="1:16">
      <c r="A126" s="195"/>
      <c r="B126" s="196" t="s">
        <v>349</v>
      </c>
      <c r="C126" s="288">
        <v>0</v>
      </c>
      <c r="D126" s="288">
        <v>0</v>
      </c>
      <c r="E126" s="288">
        <v>0</v>
      </c>
      <c r="F126" s="288">
        <v>0</v>
      </c>
      <c r="G126" s="288">
        <v>2</v>
      </c>
      <c r="H126" s="288">
        <v>4</v>
      </c>
      <c r="I126" s="288">
        <v>6</v>
      </c>
      <c r="J126" s="288">
        <v>4</v>
      </c>
      <c r="K126" s="288">
        <v>4</v>
      </c>
      <c r="L126" s="288">
        <v>2</v>
      </c>
      <c r="M126" s="288">
        <v>0</v>
      </c>
      <c r="N126" s="288">
        <v>0</v>
      </c>
      <c r="O126" s="84">
        <f t="shared" si="25"/>
        <v>22</v>
      </c>
    </row>
    <row r="127" spans="1:16">
      <c r="A127" s="195"/>
      <c r="B127" s="196" t="s">
        <v>152</v>
      </c>
      <c r="C127" s="288">
        <v>0</v>
      </c>
      <c r="D127" s="288">
        <v>2</v>
      </c>
      <c r="E127" s="288">
        <v>0</v>
      </c>
      <c r="F127" s="288">
        <v>6</v>
      </c>
      <c r="G127" s="288">
        <v>24</v>
      </c>
      <c r="H127" s="288">
        <v>40</v>
      </c>
      <c r="I127" s="288">
        <v>20</v>
      </c>
      <c r="J127" s="288">
        <v>8</v>
      </c>
      <c r="K127" s="288">
        <v>1</v>
      </c>
      <c r="L127" s="288">
        <v>1</v>
      </c>
      <c r="M127" s="288">
        <v>2</v>
      </c>
      <c r="N127" s="288">
        <v>3</v>
      </c>
      <c r="O127" s="84">
        <f t="shared" si="25"/>
        <v>107</v>
      </c>
    </row>
    <row r="128" spans="1:16">
      <c r="A128" s="195"/>
      <c r="B128" s="196" t="s">
        <v>153</v>
      </c>
      <c r="C128" s="288">
        <v>3</v>
      </c>
      <c r="D128" s="288">
        <v>2</v>
      </c>
      <c r="E128" s="288">
        <v>2</v>
      </c>
      <c r="F128" s="288">
        <v>7</v>
      </c>
      <c r="G128" s="288">
        <v>31</v>
      </c>
      <c r="H128" s="288">
        <v>87</v>
      </c>
      <c r="I128" s="288">
        <v>84</v>
      </c>
      <c r="J128" s="288">
        <v>41</v>
      </c>
      <c r="K128" s="288">
        <v>11</v>
      </c>
      <c r="L128" s="288">
        <v>18</v>
      </c>
      <c r="M128" s="288">
        <v>2</v>
      </c>
      <c r="N128" s="288">
        <v>0</v>
      </c>
      <c r="O128" s="84">
        <f t="shared" si="25"/>
        <v>288</v>
      </c>
    </row>
    <row r="129" spans="1:16">
      <c r="A129" s="195"/>
      <c r="B129" s="196" t="s">
        <v>191</v>
      </c>
      <c r="C129" s="288">
        <v>1</v>
      </c>
      <c r="D129" s="288">
        <v>1</v>
      </c>
      <c r="E129" s="288">
        <v>4</v>
      </c>
      <c r="F129" s="288">
        <v>3</v>
      </c>
      <c r="G129" s="288">
        <v>6</v>
      </c>
      <c r="H129" s="288">
        <v>7</v>
      </c>
      <c r="I129" s="288">
        <v>16</v>
      </c>
      <c r="J129" s="288">
        <v>9</v>
      </c>
      <c r="K129" s="288">
        <v>3</v>
      </c>
      <c r="L129" s="288">
        <v>3</v>
      </c>
      <c r="M129" s="288">
        <v>0</v>
      </c>
      <c r="N129" s="288">
        <v>0</v>
      </c>
      <c r="O129" s="84">
        <f t="shared" si="25"/>
        <v>53</v>
      </c>
    </row>
    <row r="130" spans="1:16">
      <c r="A130" s="161"/>
      <c r="B130" s="197" t="s">
        <v>350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345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351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348</v>
      </c>
      <c r="C135" s="289">
        <v>0</v>
      </c>
      <c r="D135" s="289">
        <v>0</v>
      </c>
      <c r="E135" s="289">
        <v>1</v>
      </c>
      <c r="F135" s="289">
        <v>0</v>
      </c>
      <c r="G135" s="289">
        <v>0</v>
      </c>
      <c r="H135" s="289">
        <v>1</v>
      </c>
      <c r="I135" s="289">
        <v>3</v>
      </c>
      <c r="J135" s="289">
        <v>2</v>
      </c>
      <c r="K135" s="289">
        <v>0</v>
      </c>
      <c r="L135" s="289">
        <v>0</v>
      </c>
      <c r="M135" s="289">
        <v>1</v>
      </c>
      <c r="N135" s="289">
        <v>0</v>
      </c>
      <c r="O135" s="84">
        <f t="shared" ref="O135:O142" si="27">SUM(C135:N135)</f>
        <v>8</v>
      </c>
    </row>
    <row r="136" spans="1:16">
      <c r="A136" s="195"/>
      <c r="B136" s="196" t="s">
        <v>349</v>
      </c>
      <c r="C136" s="289">
        <v>0</v>
      </c>
      <c r="D136" s="289">
        <v>0</v>
      </c>
      <c r="E136" s="289">
        <v>0</v>
      </c>
      <c r="F136" s="289">
        <v>0</v>
      </c>
      <c r="G136" s="289">
        <v>0</v>
      </c>
      <c r="H136" s="289">
        <v>2</v>
      </c>
      <c r="I136" s="289">
        <v>2</v>
      </c>
      <c r="J136" s="289">
        <v>0</v>
      </c>
      <c r="K136" s="289">
        <v>0</v>
      </c>
      <c r="L136" s="289">
        <v>0</v>
      </c>
      <c r="M136" s="289">
        <v>0</v>
      </c>
      <c r="N136" s="289">
        <v>0</v>
      </c>
      <c r="O136" s="84">
        <f t="shared" si="27"/>
        <v>4</v>
      </c>
    </row>
    <row r="137" spans="1:16">
      <c r="A137" s="195"/>
      <c r="B137" s="196" t="s">
        <v>152</v>
      </c>
      <c r="C137" s="289">
        <v>0</v>
      </c>
      <c r="D137" s="289">
        <v>0</v>
      </c>
      <c r="E137" s="289">
        <v>0</v>
      </c>
      <c r="F137" s="289">
        <v>0</v>
      </c>
      <c r="G137" s="289">
        <v>0</v>
      </c>
      <c r="H137" s="289">
        <v>6</v>
      </c>
      <c r="I137" s="289">
        <v>2</v>
      </c>
      <c r="J137" s="289">
        <v>4</v>
      </c>
      <c r="K137" s="289">
        <v>1</v>
      </c>
      <c r="L137" s="289">
        <v>0</v>
      </c>
      <c r="M137" s="289">
        <v>0</v>
      </c>
      <c r="N137" s="289">
        <v>1</v>
      </c>
      <c r="O137" s="84">
        <f t="shared" si="27"/>
        <v>14</v>
      </c>
    </row>
    <row r="138" spans="1:16">
      <c r="A138" s="195"/>
      <c r="B138" s="196" t="s">
        <v>153</v>
      </c>
      <c r="C138" s="289">
        <v>0</v>
      </c>
      <c r="D138" s="289">
        <v>0</v>
      </c>
      <c r="E138" s="289">
        <v>0</v>
      </c>
      <c r="F138" s="289">
        <v>2</v>
      </c>
      <c r="G138" s="289">
        <v>6</v>
      </c>
      <c r="H138" s="289">
        <v>8</v>
      </c>
      <c r="I138" s="289">
        <v>6</v>
      </c>
      <c r="J138" s="289">
        <v>1</v>
      </c>
      <c r="K138" s="289">
        <v>4</v>
      </c>
      <c r="L138" s="289">
        <v>2</v>
      </c>
      <c r="M138" s="289">
        <v>0</v>
      </c>
      <c r="N138" s="289">
        <v>0</v>
      </c>
      <c r="O138" s="84">
        <f t="shared" si="27"/>
        <v>29</v>
      </c>
    </row>
    <row r="139" spans="1:16">
      <c r="A139" s="195"/>
      <c r="B139" s="196" t="s">
        <v>191</v>
      </c>
      <c r="C139" s="289">
        <v>0</v>
      </c>
      <c r="D139" s="289">
        <v>0</v>
      </c>
      <c r="E139" s="289">
        <v>1</v>
      </c>
      <c r="F139" s="289">
        <v>0</v>
      </c>
      <c r="G139" s="289">
        <v>0</v>
      </c>
      <c r="H139" s="289">
        <v>2</v>
      </c>
      <c r="I139" s="289">
        <v>6</v>
      </c>
      <c r="J139" s="289">
        <v>2</v>
      </c>
      <c r="K139" s="289">
        <v>2</v>
      </c>
      <c r="L139" s="289">
        <v>1</v>
      </c>
      <c r="M139" s="289">
        <v>1</v>
      </c>
      <c r="N139" s="289">
        <v>0</v>
      </c>
      <c r="O139" s="84">
        <f t="shared" si="27"/>
        <v>15</v>
      </c>
    </row>
    <row r="140" spans="1:16">
      <c r="A140" s="161"/>
      <c r="B140" s="197" t="s">
        <v>350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345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351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348</v>
      </c>
      <c r="C145" s="290">
        <v>0</v>
      </c>
      <c r="D145" s="290">
        <v>1</v>
      </c>
      <c r="E145" s="290">
        <v>1</v>
      </c>
      <c r="F145" s="290">
        <v>0</v>
      </c>
      <c r="G145" s="290">
        <v>0</v>
      </c>
      <c r="H145" s="290">
        <v>3</v>
      </c>
      <c r="I145" s="290">
        <v>5</v>
      </c>
      <c r="J145" s="290">
        <v>15</v>
      </c>
      <c r="K145" s="290">
        <v>5</v>
      </c>
      <c r="L145" s="290">
        <v>3</v>
      </c>
      <c r="M145" s="290">
        <v>2</v>
      </c>
      <c r="N145" s="290">
        <v>1</v>
      </c>
      <c r="O145" s="84">
        <f t="shared" ref="O145:O152" si="29">SUM(C145:N145)</f>
        <v>36</v>
      </c>
    </row>
    <row r="146" spans="1:16">
      <c r="A146" s="195"/>
      <c r="B146" s="196" t="s">
        <v>349</v>
      </c>
      <c r="C146" s="290">
        <v>2</v>
      </c>
      <c r="D146" s="290">
        <v>0</v>
      </c>
      <c r="E146" s="290">
        <v>1</v>
      </c>
      <c r="F146" s="290">
        <v>0</v>
      </c>
      <c r="G146" s="290">
        <v>0</v>
      </c>
      <c r="H146" s="290">
        <v>4</v>
      </c>
      <c r="I146" s="290">
        <v>5</v>
      </c>
      <c r="J146" s="290">
        <v>11</v>
      </c>
      <c r="K146" s="290">
        <v>2</v>
      </c>
      <c r="L146" s="290">
        <v>0</v>
      </c>
      <c r="M146" s="290">
        <v>0</v>
      </c>
      <c r="N146" s="290">
        <v>0</v>
      </c>
      <c r="O146" s="84">
        <f t="shared" si="29"/>
        <v>25</v>
      </c>
    </row>
    <row r="147" spans="1:16">
      <c r="A147" s="195"/>
      <c r="B147" s="196" t="s">
        <v>152</v>
      </c>
      <c r="C147" s="290">
        <v>0</v>
      </c>
      <c r="D147" s="290">
        <v>0</v>
      </c>
      <c r="E147" s="290">
        <v>1</v>
      </c>
      <c r="F147" s="290">
        <v>0</v>
      </c>
      <c r="G147" s="290">
        <v>0</v>
      </c>
      <c r="H147" s="290">
        <v>4</v>
      </c>
      <c r="I147" s="290">
        <v>8</v>
      </c>
      <c r="J147" s="290">
        <v>8</v>
      </c>
      <c r="K147" s="290">
        <v>5</v>
      </c>
      <c r="L147" s="290">
        <v>1</v>
      </c>
      <c r="M147" s="290">
        <v>0</v>
      </c>
      <c r="N147" s="290">
        <v>0</v>
      </c>
      <c r="O147" s="84">
        <f t="shared" si="29"/>
        <v>27</v>
      </c>
    </row>
    <row r="148" spans="1:16">
      <c r="A148" s="195"/>
      <c r="B148" s="196" t="s">
        <v>153</v>
      </c>
      <c r="C148" s="290">
        <v>0</v>
      </c>
      <c r="D148" s="290">
        <v>2</v>
      </c>
      <c r="E148" s="290">
        <v>3</v>
      </c>
      <c r="F148" s="290">
        <v>5</v>
      </c>
      <c r="G148" s="290">
        <v>9</v>
      </c>
      <c r="H148" s="290">
        <v>9</v>
      </c>
      <c r="I148" s="290">
        <v>12</v>
      </c>
      <c r="J148" s="290">
        <v>13</v>
      </c>
      <c r="K148" s="290">
        <v>12</v>
      </c>
      <c r="L148" s="290">
        <v>4</v>
      </c>
      <c r="M148" s="290">
        <v>5</v>
      </c>
      <c r="N148" s="290">
        <v>0</v>
      </c>
      <c r="O148" s="84">
        <f t="shared" si="29"/>
        <v>74</v>
      </c>
    </row>
    <row r="149" spans="1:16">
      <c r="A149" s="195"/>
      <c r="B149" s="196" t="s">
        <v>191</v>
      </c>
      <c r="C149" s="290">
        <v>0</v>
      </c>
      <c r="D149" s="290">
        <v>0</v>
      </c>
      <c r="E149" s="290">
        <v>3</v>
      </c>
      <c r="F149" s="290">
        <v>6</v>
      </c>
      <c r="G149" s="290">
        <v>16</v>
      </c>
      <c r="H149" s="290">
        <v>16</v>
      </c>
      <c r="I149" s="290">
        <v>25</v>
      </c>
      <c r="J149" s="290">
        <v>19</v>
      </c>
      <c r="K149" s="290">
        <v>3</v>
      </c>
      <c r="L149" s="290">
        <v>2</v>
      </c>
      <c r="M149" s="290">
        <v>1</v>
      </c>
      <c r="N149" s="290">
        <v>0</v>
      </c>
      <c r="O149" s="84">
        <f t="shared" si="29"/>
        <v>91</v>
      </c>
    </row>
    <row r="150" spans="1:16">
      <c r="A150" s="161"/>
      <c r="B150" s="197" t="s">
        <v>350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345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0</v>
      </c>
      <c r="J152" s="88">
        <f>รายเดือน64!I14</f>
        <v>0</v>
      </c>
      <c r="K152" s="88">
        <f>รายเดือน64!J14</f>
        <v>0</v>
      </c>
      <c r="L152" s="88">
        <f>รายเดือน64!K14</f>
        <v>0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0</v>
      </c>
    </row>
    <row r="153" spans="1:16">
      <c r="A153" s="203"/>
      <c r="B153" s="200" t="s">
        <v>351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348</v>
      </c>
      <c r="C155" s="291">
        <v>8</v>
      </c>
      <c r="D155" s="291">
        <v>2</v>
      </c>
      <c r="E155" s="291">
        <v>1</v>
      </c>
      <c r="F155" s="291">
        <v>0</v>
      </c>
      <c r="G155" s="291">
        <v>0</v>
      </c>
      <c r="H155" s="291">
        <v>0</v>
      </c>
      <c r="I155" s="291">
        <v>3</v>
      </c>
      <c r="J155" s="291">
        <v>4</v>
      </c>
      <c r="K155" s="291">
        <v>7</v>
      </c>
      <c r="L155" s="291">
        <v>7</v>
      </c>
      <c r="M155" s="291">
        <v>0</v>
      </c>
      <c r="N155" s="291">
        <v>0</v>
      </c>
      <c r="O155" s="84">
        <f t="shared" ref="O155:O162" si="31">SUM(C155:N155)</f>
        <v>32</v>
      </c>
    </row>
    <row r="156" spans="1:16">
      <c r="A156" s="195"/>
      <c r="B156" s="196" t="s">
        <v>349</v>
      </c>
      <c r="C156" s="291">
        <v>0</v>
      </c>
      <c r="D156" s="291">
        <v>0</v>
      </c>
      <c r="E156" s="291">
        <v>0</v>
      </c>
      <c r="F156" s="291">
        <v>1</v>
      </c>
      <c r="G156" s="291">
        <v>2</v>
      </c>
      <c r="H156" s="291">
        <v>2</v>
      </c>
      <c r="I156" s="291">
        <v>0</v>
      </c>
      <c r="J156" s="291">
        <v>0</v>
      </c>
      <c r="K156" s="291">
        <v>1</v>
      </c>
      <c r="L156" s="291">
        <v>1</v>
      </c>
      <c r="M156" s="291">
        <v>0</v>
      </c>
      <c r="N156" s="291">
        <v>0</v>
      </c>
      <c r="O156" s="84">
        <f t="shared" si="31"/>
        <v>7</v>
      </c>
    </row>
    <row r="157" spans="1:16">
      <c r="A157" s="195"/>
      <c r="B157" s="196" t="s">
        <v>152</v>
      </c>
      <c r="C157" s="291">
        <v>0</v>
      </c>
      <c r="D157" s="291">
        <v>0</v>
      </c>
      <c r="E157" s="291">
        <v>0</v>
      </c>
      <c r="F157" s="291">
        <v>0</v>
      </c>
      <c r="G157" s="291">
        <v>0</v>
      </c>
      <c r="H157" s="291">
        <v>0</v>
      </c>
      <c r="I157" s="291">
        <v>1</v>
      </c>
      <c r="J157" s="291">
        <v>1</v>
      </c>
      <c r="K157" s="291">
        <v>0</v>
      </c>
      <c r="L157" s="291">
        <v>0</v>
      </c>
      <c r="M157" s="291">
        <v>1</v>
      </c>
      <c r="N157" s="291">
        <v>0</v>
      </c>
      <c r="O157" s="84">
        <f t="shared" si="31"/>
        <v>3</v>
      </c>
    </row>
    <row r="158" spans="1:16">
      <c r="A158" s="195"/>
      <c r="B158" s="196" t="s">
        <v>153</v>
      </c>
      <c r="C158" s="291">
        <v>0</v>
      </c>
      <c r="D158" s="291">
        <v>0</v>
      </c>
      <c r="E158" s="291">
        <v>1</v>
      </c>
      <c r="F158" s="291">
        <v>0</v>
      </c>
      <c r="G158" s="291">
        <v>3</v>
      </c>
      <c r="H158" s="291">
        <v>3</v>
      </c>
      <c r="I158" s="291">
        <v>3</v>
      </c>
      <c r="J158" s="291">
        <v>5</v>
      </c>
      <c r="K158" s="291">
        <v>3</v>
      </c>
      <c r="L158" s="291">
        <v>4</v>
      </c>
      <c r="M158" s="291">
        <v>1</v>
      </c>
      <c r="N158" s="291">
        <v>0</v>
      </c>
      <c r="O158" s="84">
        <f t="shared" si="31"/>
        <v>23</v>
      </c>
    </row>
    <row r="159" spans="1:16">
      <c r="A159" s="195"/>
      <c r="B159" s="196" t="s">
        <v>191</v>
      </c>
      <c r="C159" s="291">
        <v>1</v>
      </c>
      <c r="D159" s="291">
        <v>1</v>
      </c>
      <c r="E159" s="291">
        <v>0</v>
      </c>
      <c r="F159" s="291">
        <v>4</v>
      </c>
      <c r="G159" s="291">
        <v>5</v>
      </c>
      <c r="H159" s="291">
        <v>0</v>
      </c>
      <c r="I159" s="291">
        <v>0</v>
      </c>
      <c r="J159" s="291">
        <v>1</v>
      </c>
      <c r="K159" s="291">
        <v>1</v>
      </c>
      <c r="L159" s="291">
        <v>0</v>
      </c>
      <c r="M159" s="291">
        <v>0</v>
      </c>
      <c r="N159" s="291">
        <v>0</v>
      </c>
      <c r="O159" s="84">
        <f t="shared" si="31"/>
        <v>13</v>
      </c>
    </row>
    <row r="160" spans="1:16">
      <c r="A160" s="161"/>
      <c r="B160" s="197" t="s">
        <v>350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345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0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0</v>
      </c>
    </row>
    <row r="163" spans="1:16">
      <c r="A163" s="203"/>
      <c r="B163" s="200" t="s">
        <v>351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348</v>
      </c>
      <c r="C165" s="292">
        <v>3</v>
      </c>
      <c r="D165" s="292">
        <v>1</v>
      </c>
      <c r="E165" s="292">
        <v>3</v>
      </c>
      <c r="F165" s="292">
        <v>0</v>
      </c>
      <c r="G165" s="292">
        <v>0</v>
      </c>
      <c r="H165" s="292">
        <v>1</v>
      </c>
      <c r="I165" s="292">
        <v>0</v>
      </c>
      <c r="J165" s="292">
        <v>2</v>
      </c>
      <c r="K165" s="292">
        <v>4</v>
      </c>
      <c r="L165" s="292">
        <v>0</v>
      </c>
      <c r="M165" s="292">
        <v>0</v>
      </c>
      <c r="N165" s="292">
        <v>0</v>
      </c>
      <c r="O165" s="84">
        <f t="shared" ref="O165:O172" si="33">SUM(C165:N165)</f>
        <v>14</v>
      </c>
    </row>
    <row r="166" spans="1:16">
      <c r="A166" s="195"/>
      <c r="B166" s="196" t="s">
        <v>349</v>
      </c>
      <c r="C166" s="292">
        <v>0</v>
      </c>
      <c r="D166" s="292">
        <v>0</v>
      </c>
      <c r="E166" s="292">
        <v>2</v>
      </c>
      <c r="F166" s="292">
        <v>5</v>
      </c>
      <c r="G166" s="292">
        <v>1</v>
      </c>
      <c r="H166" s="292">
        <v>2</v>
      </c>
      <c r="I166" s="292">
        <v>4</v>
      </c>
      <c r="J166" s="292">
        <v>4</v>
      </c>
      <c r="K166" s="292">
        <v>0</v>
      </c>
      <c r="L166" s="292">
        <v>0</v>
      </c>
      <c r="M166" s="292">
        <v>0</v>
      </c>
      <c r="N166" s="292">
        <v>0</v>
      </c>
      <c r="O166" s="84">
        <f t="shared" si="33"/>
        <v>18</v>
      </c>
    </row>
    <row r="167" spans="1:16">
      <c r="A167" s="195"/>
      <c r="B167" s="196" t="s">
        <v>152</v>
      </c>
      <c r="C167" s="292">
        <v>0</v>
      </c>
      <c r="D167" s="292">
        <v>0</v>
      </c>
      <c r="E167" s="292">
        <v>0</v>
      </c>
      <c r="F167" s="292">
        <v>1</v>
      </c>
      <c r="G167" s="292">
        <v>0</v>
      </c>
      <c r="H167" s="292">
        <v>2</v>
      </c>
      <c r="I167" s="292">
        <v>0</v>
      </c>
      <c r="J167" s="292">
        <v>9</v>
      </c>
      <c r="K167" s="292">
        <v>0</v>
      </c>
      <c r="L167" s="292">
        <v>0</v>
      </c>
      <c r="M167" s="292">
        <v>9</v>
      </c>
      <c r="N167" s="292">
        <v>0</v>
      </c>
      <c r="O167" s="84">
        <f t="shared" si="33"/>
        <v>21</v>
      </c>
    </row>
    <row r="168" spans="1:16">
      <c r="A168" s="195"/>
      <c r="B168" s="196" t="s">
        <v>153</v>
      </c>
      <c r="C168" s="292">
        <v>0</v>
      </c>
      <c r="D168" s="292">
        <v>0</v>
      </c>
      <c r="E168" s="292">
        <v>1</v>
      </c>
      <c r="F168" s="292">
        <v>1</v>
      </c>
      <c r="G168" s="292">
        <v>1</v>
      </c>
      <c r="H168" s="292">
        <v>8</v>
      </c>
      <c r="I168" s="292">
        <v>15</v>
      </c>
      <c r="J168" s="292">
        <v>7</v>
      </c>
      <c r="K168" s="292">
        <v>4</v>
      </c>
      <c r="L168" s="292">
        <v>3</v>
      </c>
      <c r="M168" s="292">
        <v>2</v>
      </c>
      <c r="N168" s="292">
        <v>1</v>
      </c>
      <c r="O168" s="84">
        <f t="shared" si="33"/>
        <v>43</v>
      </c>
    </row>
    <row r="169" spans="1:16">
      <c r="A169" s="195"/>
      <c r="B169" s="196" t="s">
        <v>191</v>
      </c>
      <c r="C169" s="292">
        <v>2</v>
      </c>
      <c r="D169" s="292">
        <v>0</v>
      </c>
      <c r="E169" s="292">
        <v>2</v>
      </c>
      <c r="F169" s="292">
        <v>0</v>
      </c>
      <c r="G169" s="292">
        <v>6</v>
      </c>
      <c r="H169" s="292">
        <v>7</v>
      </c>
      <c r="I169" s="292">
        <v>0</v>
      </c>
      <c r="J169" s="292">
        <v>2</v>
      </c>
      <c r="K169" s="292">
        <v>2</v>
      </c>
      <c r="L169" s="292">
        <v>0</v>
      </c>
      <c r="M169" s="292">
        <v>0</v>
      </c>
      <c r="N169" s="292">
        <v>0</v>
      </c>
      <c r="O169" s="84">
        <f t="shared" si="33"/>
        <v>21</v>
      </c>
    </row>
    <row r="170" spans="1:16">
      <c r="A170" s="161"/>
      <c r="B170" s="197" t="s">
        <v>350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345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1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0</v>
      </c>
      <c r="K172" s="88">
        <f>รายเดือน64!J19</f>
        <v>0</v>
      </c>
      <c r="L172" s="88">
        <f>รายเดือน64!K19</f>
        <v>0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1</v>
      </c>
    </row>
    <row r="173" spans="1:16">
      <c r="A173" s="203"/>
      <c r="B173" s="200" t="s">
        <v>351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1</v>
      </c>
      <c r="H173" s="30">
        <f>C172+D172+E172+F172+G172+H172</f>
        <v>1</v>
      </c>
      <c r="I173" s="30">
        <f>C172+D172+E172+F172+G172+H172+I172</f>
        <v>1</v>
      </c>
      <c r="J173" s="30">
        <f>C172+D172+E172+F172+G172+H172+I172+J172</f>
        <v>1</v>
      </c>
      <c r="K173" s="30">
        <f>C172+D172+E172+F172+G172+H172+I172+J172+K172</f>
        <v>1</v>
      </c>
      <c r="L173" s="30">
        <f>C172+D172+E172+F172+G172+H172+I172+J172+K172+L172</f>
        <v>1</v>
      </c>
      <c r="M173" s="30">
        <f>C172+D172+E172+F172+G172+H172+I172+J172+K172+L172+M172</f>
        <v>1</v>
      </c>
      <c r="N173" s="30">
        <f>C172+D172+E172+F172+G172+H172+I172+J172+K172+L172+M172+N172</f>
        <v>1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348</v>
      </c>
      <c r="C175" s="293">
        <v>3</v>
      </c>
      <c r="D175" s="293">
        <v>11</v>
      </c>
      <c r="E175" s="293">
        <v>6</v>
      </c>
      <c r="F175" s="293">
        <v>0</v>
      </c>
      <c r="G175" s="293">
        <v>1</v>
      </c>
      <c r="H175" s="293">
        <v>0</v>
      </c>
      <c r="I175" s="293">
        <v>7</v>
      </c>
      <c r="J175" s="293">
        <v>15</v>
      </c>
      <c r="K175" s="293">
        <v>0</v>
      </c>
      <c r="L175" s="293">
        <v>3</v>
      </c>
      <c r="M175" s="293">
        <v>0</v>
      </c>
      <c r="N175" s="293">
        <v>0</v>
      </c>
      <c r="O175" s="84">
        <f t="shared" ref="O175:O182" si="35">SUM(C175:N175)</f>
        <v>46</v>
      </c>
    </row>
    <row r="176" spans="1:16">
      <c r="A176" s="195"/>
      <c r="B176" s="196" t="s">
        <v>349</v>
      </c>
      <c r="C176" s="293">
        <v>0</v>
      </c>
      <c r="D176" s="293">
        <v>0</v>
      </c>
      <c r="E176" s="293">
        <v>0</v>
      </c>
      <c r="F176" s="293">
        <v>0</v>
      </c>
      <c r="G176" s="293">
        <v>0</v>
      </c>
      <c r="H176" s="293">
        <v>11</v>
      </c>
      <c r="I176" s="293">
        <v>17</v>
      </c>
      <c r="J176" s="293">
        <v>2</v>
      </c>
      <c r="K176" s="293">
        <v>2</v>
      </c>
      <c r="L176" s="293">
        <v>0</v>
      </c>
      <c r="M176" s="293">
        <v>0</v>
      </c>
      <c r="N176" s="293">
        <v>0</v>
      </c>
      <c r="O176" s="84">
        <f t="shared" si="35"/>
        <v>32</v>
      </c>
    </row>
    <row r="177" spans="1:16">
      <c r="A177" s="195"/>
      <c r="B177" s="196" t="s">
        <v>152</v>
      </c>
      <c r="C177" s="293">
        <v>0</v>
      </c>
      <c r="D177" s="293">
        <v>0</v>
      </c>
      <c r="E177" s="293">
        <v>0</v>
      </c>
      <c r="F177" s="293">
        <v>1</v>
      </c>
      <c r="G177" s="293">
        <v>12</v>
      </c>
      <c r="H177" s="293">
        <v>7</v>
      </c>
      <c r="I177" s="293">
        <v>4</v>
      </c>
      <c r="J177" s="293">
        <v>1</v>
      </c>
      <c r="K177" s="293">
        <v>1</v>
      </c>
      <c r="L177" s="293">
        <v>0</v>
      </c>
      <c r="M177" s="293">
        <v>1</v>
      </c>
      <c r="N177" s="293">
        <v>0</v>
      </c>
      <c r="O177" s="84">
        <f t="shared" si="35"/>
        <v>27</v>
      </c>
    </row>
    <row r="178" spans="1:16">
      <c r="A178" s="195"/>
      <c r="B178" s="196" t="s">
        <v>153</v>
      </c>
      <c r="C178" s="293">
        <v>0</v>
      </c>
      <c r="D178" s="293">
        <v>0</v>
      </c>
      <c r="E178" s="293">
        <v>1</v>
      </c>
      <c r="F178" s="293">
        <v>0</v>
      </c>
      <c r="G178" s="293">
        <v>5</v>
      </c>
      <c r="H178" s="293">
        <v>10</v>
      </c>
      <c r="I178" s="293">
        <v>9</v>
      </c>
      <c r="J178" s="293">
        <v>4</v>
      </c>
      <c r="K178" s="293">
        <v>4</v>
      </c>
      <c r="L178" s="293">
        <v>4</v>
      </c>
      <c r="M178" s="293">
        <v>2</v>
      </c>
      <c r="N178" s="293">
        <v>4</v>
      </c>
      <c r="O178" s="84">
        <f t="shared" si="35"/>
        <v>43</v>
      </c>
    </row>
    <row r="179" spans="1:16">
      <c r="A179" s="195"/>
      <c r="B179" s="196" t="s">
        <v>191</v>
      </c>
      <c r="C179" s="293">
        <v>12</v>
      </c>
      <c r="D179" s="293">
        <v>0</v>
      </c>
      <c r="E179" s="293">
        <v>3</v>
      </c>
      <c r="F179" s="293">
        <v>6</v>
      </c>
      <c r="G179" s="293">
        <v>2</v>
      </c>
      <c r="H179" s="293">
        <v>1</v>
      </c>
      <c r="I179" s="293">
        <v>7</v>
      </c>
      <c r="J179" s="293">
        <v>3</v>
      </c>
      <c r="K179" s="293">
        <v>1</v>
      </c>
      <c r="L179" s="293">
        <v>0</v>
      </c>
      <c r="M179" s="293">
        <v>1</v>
      </c>
      <c r="N179" s="293">
        <v>0</v>
      </c>
      <c r="O179" s="84">
        <f t="shared" si="35"/>
        <v>36</v>
      </c>
    </row>
    <row r="180" spans="1:16">
      <c r="A180" s="161"/>
      <c r="B180" s="197" t="s">
        <v>350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345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0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1</v>
      </c>
    </row>
    <row r="183" spans="1:16">
      <c r="A183" s="203"/>
      <c r="B183" s="200" t="s">
        <v>351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1</v>
      </c>
      <c r="K183" s="30">
        <f>C182+D182+E182+F182+G182+H182+I182+J182+K182</f>
        <v>1</v>
      </c>
      <c r="L183" s="30">
        <f>C182+D182+E182+F182+G182+H182+I182+J182+K182+L182</f>
        <v>1</v>
      </c>
      <c r="M183" s="30">
        <f>C182+D182+E182+F182+G182+H182+I182+J182+K182+L182+M182</f>
        <v>1</v>
      </c>
      <c r="N183" s="30">
        <f>C182+D182+E182+F182+G182+H182+I182+J182+K182+L182+M182+N182</f>
        <v>1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348</v>
      </c>
      <c r="C185" s="294">
        <v>0</v>
      </c>
      <c r="D185" s="294">
        <v>1</v>
      </c>
      <c r="E185" s="294">
        <v>2</v>
      </c>
      <c r="F185" s="294">
        <v>0</v>
      </c>
      <c r="G185" s="294">
        <v>0</v>
      </c>
      <c r="H185" s="294">
        <v>2</v>
      </c>
      <c r="I185" s="294">
        <v>5</v>
      </c>
      <c r="J185" s="294">
        <v>13</v>
      </c>
      <c r="K185" s="294">
        <v>11</v>
      </c>
      <c r="L185" s="294">
        <v>5</v>
      </c>
      <c r="M185" s="294">
        <v>0</v>
      </c>
      <c r="N185" s="294">
        <v>3</v>
      </c>
      <c r="O185" s="84">
        <f t="shared" ref="O185:O192" si="37">SUM(C185:N185)</f>
        <v>42</v>
      </c>
    </row>
    <row r="186" spans="1:16">
      <c r="A186" s="195"/>
      <c r="B186" s="196" t="s">
        <v>349</v>
      </c>
      <c r="C186" s="294">
        <v>0</v>
      </c>
      <c r="D186" s="294">
        <v>2</v>
      </c>
      <c r="E186" s="294">
        <v>0</v>
      </c>
      <c r="F186" s="294">
        <v>1</v>
      </c>
      <c r="G186" s="294">
        <v>1</v>
      </c>
      <c r="H186" s="294">
        <v>15</v>
      </c>
      <c r="I186" s="294">
        <v>5</v>
      </c>
      <c r="J186" s="294">
        <v>3</v>
      </c>
      <c r="K186" s="294">
        <v>0</v>
      </c>
      <c r="L186" s="294">
        <v>3</v>
      </c>
      <c r="M186" s="294">
        <v>0</v>
      </c>
      <c r="N186" s="294">
        <v>1</v>
      </c>
      <c r="O186" s="84">
        <f t="shared" si="37"/>
        <v>31</v>
      </c>
    </row>
    <row r="187" spans="1:16">
      <c r="A187" s="195"/>
      <c r="B187" s="196" t="s">
        <v>152</v>
      </c>
      <c r="C187" s="294">
        <v>0</v>
      </c>
      <c r="D187" s="294">
        <v>0</v>
      </c>
      <c r="E187" s="294">
        <v>0</v>
      </c>
      <c r="F187" s="294">
        <v>0</v>
      </c>
      <c r="G187" s="294">
        <v>0</v>
      </c>
      <c r="H187" s="294">
        <v>2</v>
      </c>
      <c r="I187" s="294">
        <v>5</v>
      </c>
      <c r="J187" s="294">
        <v>3</v>
      </c>
      <c r="K187" s="294">
        <v>4</v>
      </c>
      <c r="L187" s="294">
        <v>4</v>
      </c>
      <c r="M187" s="294">
        <v>3</v>
      </c>
      <c r="N187" s="294">
        <v>3</v>
      </c>
      <c r="O187" s="84">
        <f t="shared" si="37"/>
        <v>24</v>
      </c>
    </row>
    <row r="188" spans="1:16">
      <c r="A188" s="195"/>
      <c r="B188" s="196" t="s">
        <v>153</v>
      </c>
      <c r="C188" s="294">
        <v>5</v>
      </c>
      <c r="D188" s="294">
        <v>3</v>
      </c>
      <c r="E188" s="294">
        <v>3</v>
      </c>
      <c r="F188" s="294">
        <v>2</v>
      </c>
      <c r="G188" s="294">
        <v>7</v>
      </c>
      <c r="H188" s="294">
        <v>17</v>
      </c>
      <c r="I188" s="294">
        <v>17</v>
      </c>
      <c r="J188" s="294">
        <v>16</v>
      </c>
      <c r="K188" s="294">
        <v>21</v>
      </c>
      <c r="L188" s="294">
        <v>11</v>
      </c>
      <c r="M188" s="294">
        <v>2</v>
      </c>
      <c r="N188" s="294">
        <v>0</v>
      </c>
      <c r="O188" s="84">
        <f t="shared" si="37"/>
        <v>104</v>
      </c>
    </row>
    <row r="189" spans="1:16">
      <c r="A189" s="195"/>
      <c r="B189" s="196" t="s">
        <v>191</v>
      </c>
      <c r="C189" s="294">
        <v>0</v>
      </c>
      <c r="D189" s="294">
        <v>2</v>
      </c>
      <c r="E189" s="294">
        <v>0</v>
      </c>
      <c r="F189" s="294">
        <v>0</v>
      </c>
      <c r="G189" s="294">
        <v>2</v>
      </c>
      <c r="H189" s="294">
        <v>1</v>
      </c>
      <c r="I189" s="294">
        <v>6</v>
      </c>
      <c r="J189" s="294">
        <v>6</v>
      </c>
      <c r="K189" s="294">
        <v>2</v>
      </c>
      <c r="L189" s="294">
        <v>0</v>
      </c>
      <c r="M189" s="294">
        <v>0</v>
      </c>
      <c r="N189" s="294">
        <v>0</v>
      </c>
      <c r="O189" s="84">
        <f t="shared" si="37"/>
        <v>19</v>
      </c>
    </row>
    <row r="190" spans="1:16">
      <c r="A190" s="161"/>
      <c r="B190" s="197" t="s">
        <v>350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345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351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348</v>
      </c>
      <c r="C195" s="295">
        <v>8</v>
      </c>
      <c r="D195" s="295">
        <v>4</v>
      </c>
      <c r="E195" s="295">
        <v>1</v>
      </c>
      <c r="F195" s="295">
        <v>0</v>
      </c>
      <c r="G195" s="295">
        <v>1</v>
      </c>
      <c r="H195" s="295">
        <v>5</v>
      </c>
      <c r="I195" s="295">
        <v>10</v>
      </c>
      <c r="J195" s="295">
        <v>8</v>
      </c>
      <c r="K195" s="295">
        <v>3</v>
      </c>
      <c r="L195" s="295">
        <v>2</v>
      </c>
      <c r="M195" s="295">
        <v>4</v>
      </c>
      <c r="N195" s="295">
        <v>0</v>
      </c>
      <c r="O195" s="84">
        <f t="shared" ref="O195:O202" si="39">SUM(C195:N195)</f>
        <v>46</v>
      </c>
    </row>
    <row r="196" spans="1:16">
      <c r="A196" s="195"/>
      <c r="B196" s="196" t="s">
        <v>349</v>
      </c>
      <c r="C196" s="295">
        <v>0</v>
      </c>
      <c r="D196" s="295">
        <v>0</v>
      </c>
      <c r="E196" s="295">
        <v>0</v>
      </c>
      <c r="F196" s="295">
        <v>0</v>
      </c>
      <c r="G196" s="295">
        <v>1</v>
      </c>
      <c r="H196" s="295">
        <v>1</v>
      </c>
      <c r="I196" s="295">
        <v>2</v>
      </c>
      <c r="J196" s="295">
        <v>3</v>
      </c>
      <c r="K196" s="295">
        <v>0</v>
      </c>
      <c r="L196" s="295">
        <v>1</v>
      </c>
      <c r="M196" s="295">
        <v>0</v>
      </c>
      <c r="N196" s="295">
        <v>0</v>
      </c>
      <c r="O196" s="84">
        <f t="shared" si="39"/>
        <v>8</v>
      </c>
    </row>
    <row r="197" spans="1:16">
      <c r="A197" s="195"/>
      <c r="B197" s="196" t="s">
        <v>152</v>
      </c>
      <c r="C197" s="295">
        <v>0</v>
      </c>
      <c r="D197" s="295">
        <v>0</v>
      </c>
      <c r="E197" s="295">
        <v>0</v>
      </c>
      <c r="F197" s="295">
        <v>3</v>
      </c>
      <c r="G197" s="295">
        <v>23</v>
      </c>
      <c r="H197" s="295">
        <v>8</v>
      </c>
      <c r="I197" s="295">
        <v>4</v>
      </c>
      <c r="J197" s="295">
        <v>7</v>
      </c>
      <c r="K197" s="295">
        <v>1</v>
      </c>
      <c r="L197" s="295">
        <v>1</v>
      </c>
      <c r="M197" s="295">
        <v>5</v>
      </c>
      <c r="N197" s="295">
        <v>1</v>
      </c>
      <c r="O197" s="84">
        <f t="shared" si="39"/>
        <v>53</v>
      </c>
    </row>
    <row r="198" spans="1:16">
      <c r="A198" s="195"/>
      <c r="B198" s="196" t="s">
        <v>153</v>
      </c>
      <c r="C198" s="295">
        <v>0</v>
      </c>
      <c r="D198" s="295">
        <v>1</v>
      </c>
      <c r="E198" s="295">
        <v>0</v>
      </c>
      <c r="F198" s="295">
        <v>0</v>
      </c>
      <c r="G198" s="295">
        <v>4</v>
      </c>
      <c r="H198" s="295">
        <v>11</v>
      </c>
      <c r="I198" s="295">
        <v>8</v>
      </c>
      <c r="J198" s="295">
        <v>15</v>
      </c>
      <c r="K198" s="295">
        <v>13</v>
      </c>
      <c r="L198" s="295">
        <v>5</v>
      </c>
      <c r="M198" s="295">
        <v>2</v>
      </c>
      <c r="N198" s="295">
        <v>3</v>
      </c>
      <c r="O198" s="84">
        <f t="shared" si="39"/>
        <v>62</v>
      </c>
    </row>
    <row r="199" spans="1:16">
      <c r="A199" s="195"/>
      <c r="B199" s="196" t="s">
        <v>191</v>
      </c>
      <c r="C199" s="295">
        <v>0</v>
      </c>
      <c r="D199" s="295">
        <v>0</v>
      </c>
      <c r="E199" s="295">
        <v>1</v>
      </c>
      <c r="F199" s="295">
        <v>4</v>
      </c>
      <c r="G199" s="295">
        <v>2</v>
      </c>
      <c r="H199" s="295">
        <v>10</v>
      </c>
      <c r="I199" s="295">
        <v>21</v>
      </c>
      <c r="J199" s="295">
        <v>11</v>
      </c>
      <c r="K199" s="295">
        <v>6</v>
      </c>
      <c r="L199" s="295">
        <v>0</v>
      </c>
      <c r="M199" s="295">
        <v>1</v>
      </c>
      <c r="N199" s="295">
        <v>1</v>
      </c>
      <c r="O199" s="84">
        <f t="shared" si="39"/>
        <v>57</v>
      </c>
    </row>
    <row r="200" spans="1:16">
      <c r="A200" s="161"/>
      <c r="B200" s="197" t="s">
        <v>350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345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0</v>
      </c>
      <c r="L202" s="88">
        <f>รายเดือน64!K24</f>
        <v>0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0</v>
      </c>
    </row>
    <row r="203" spans="1:16">
      <c r="A203" s="203"/>
      <c r="B203" s="200" t="s">
        <v>351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348</v>
      </c>
      <c r="C205" s="296">
        <v>3</v>
      </c>
      <c r="D205" s="296">
        <v>1</v>
      </c>
      <c r="E205" s="296">
        <v>1</v>
      </c>
      <c r="F205" s="296">
        <v>0</v>
      </c>
      <c r="G205" s="296">
        <v>0</v>
      </c>
      <c r="H205" s="296">
        <v>1</v>
      </c>
      <c r="I205" s="296">
        <v>2</v>
      </c>
      <c r="J205" s="296">
        <v>2</v>
      </c>
      <c r="K205" s="296">
        <v>0</v>
      </c>
      <c r="L205" s="296">
        <v>1</v>
      </c>
      <c r="M205" s="296">
        <v>0</v>
      </c>
      <c r="N205" s="296">
        <v>0</v>
      </c>
      <c r="O205" s="84">
        <f t="shared" ref="O205:O212" si="41">SUM(C205:N205)</f>
        <v>11</v>
      </c>
    </row>
    <row r="206" spans="1:16">
      <c r="A206" s="195"/>
      <c r="B206" s="196" t="s">
        <v>349</v>
      </c>
      <c r="C206" s="296">
        <v>0</v>
      </c>
      <c r="D206" s="296">
        <v>0</v>
      </c>
      <c r="E206" s="296">
        <v>0</v>
      </c>
      <c r="F206" s="296">
        <v>1</v>
      </c>
      <c r="G206" s="296">
        <v>0</v>
      </c>
      <c r="H206" s="296">
        <v>4</v>
      </c>
      <c r="I206" s="296">
        <v>0</v>
      </c>
      <c r="J206" s="296">
        <v>0</v>
      </c>
      <c r="K206" s="296">
        <v>0</v>
      </c>
      <c r="L206" s="296">
        <v>0</v>
      </c>
      <c r="M206" s="296">
        <v>0</v>
      </c>
      <c r="N206" s="296">
        <v>0</v>
      </c>
      <c r="O206" s="84">
        <f t="shared" si="41"/>
        <v>5</v>
      </c>
    </row>
    <row r="207" spans="1:16">
      <c r="A207" s="195"/>
      <c r="B207" s="196" t="s">
        <v>152</v>
      </c>
      <c r="C207" s="296">
        <v>0</v>
      </c>
      <c r="D207" s="296">
        <v>0</v>
      </c>
      <c r="E207" s="296">
        <v>0</v>
      </c>
      <c r="F207" s="296">
        <v>1</v>
      </c>
      <c r="G207" s="296">
        <v>24</v>
      </c>
      <c r="H207" s="296">
        <v>6</v>
      </c>
      <c r="I207" s="296">
        <v>2</v>
      </c>
      <c r="J207" s="296">
        <v>19</v>
      </c>
      <c r="K207" s="296">
        <v>8</v>
      </c>
      <c r="L207" s="296">
        <v>0</v>
      </c>
      <c r="M207" s="296">
        <v>2</v>
      </c>
      <c r="N207" s="296">
        <v>0</v>
      </c>
      <c r="O207" s="84">
        <f t="shared" si="41"/>
        <v>62</v>
      </c>
    </row>
    <row r="208" spans="1:16">
      <c r="A208" s="195"/>
      <c r="B208" s="196" t="s">
        <v>153</v>
      </c>
      <c r="C208" s="296">
        <v>0</v>
      </c>
      <c r="D208" s="296">
        <v>0</v>
      </c>
      <c r="E208" s="296">
        <v>0</v>
      </c>
      <c r="F208" s="296">
        <v>0</v>
      </c>
      <c r="G208" s="296">
        <v>3</v>
      </c>
      <c r="H208" s="296">
        <v>5</v>
      </c>
      <c r="I208" s="296">
        <v>1</v>
      </c>
      <c r="J208" s="296">
        <v>3</v>
      </c>
      <c r="K208" s="296">
        <v>1</v>
      </c>
      <c r="L208" s="296">
        <v>1</v>
      </c>
      <c r="M208" s="296">
        <v>0</v>
      </c>
      <c r="N208" s="296">
        <v>1</v>
      </c>
      <c r="O208" s="84">
        <f t="shared" si="41"/>
        <v>15</v>
      </c>
    </row>
    <row r="209" spans="1:17">
      <c r="A209" s="195"/>
      <c r="B209" s="196" t="s">
        <v>191</v>
      </c>
      <c r="C209" s="296">
        <v>0</v>
      </c>
      <c r="D209" s="296">
        <v>0</v>
      </c>
      <c r="E209" s="296">
        <v>0</v>
      </c>
      <c r="F209" s="296">
        <v>0</v>
      </c>
      <c r="G209" s="296">
        <v>2</v>
      </c>
      <c r="H209" s="296">
        <v>6</v>
      </c>
      <c r="I209" s="296">
        <v>19</v>
      </c>
      <c r="J209" s="296">
        <v>5</v>
      </c>
      <c r="K209" s="296">
        <v>0</v>
      </c>
      <c r="L209" s="296">
        <v>1</v>
      </c>
      <c r="M209" s="296">
        <v>1</v>
      </c>
      <c r="N209" s="296">
        <v>0</v>
      </c>
      <c r="O209" s="84">
        <f t="shared" si="41"/>
        <v>34</v>
      </c>
    </row>
    <row r="210" spans="1:17">
      <c r="A210" s="161"/>
      <c r="B210" s="197" t="s">
        <v>350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345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0</v>
      </c>
      <c r="K212" s="88">
        <f>รายเดือน64!J25</f>
        <v>0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0</v>
      </c>
    </row>
    <row r="213" spans="1:17">
      <c r="A213" s="203"/>
      <c r="B213" s="200" t="s">
        <v>351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348</v>
      </c>
      <c r="C215" s="297">
        <v>1</v>
      </c>
      <c r="D215" s="297">
        <v>0</v>
      </c>
      <c r="E215" s="297">
        <v>0</v>
      </c>
      <c r="F215" s="297">
        <v>0</v>
      </c>
      <c r="G215" s="297">
        <v>0</v>
      </c>
      <c r="H215" s="297">
        <v>2</v>
      </c>
      <c r="I215" s="297">
        <v>0</v>
      </c>
      <c r="J215" s="297">
        <v>3</v>
      </c>
      <c r="K215" s="297">
        <v>0</v>
      </c>
      <c r="L215" s="297">
        <v>0</v>
      </c>
      <c r="M215" s="297">
        <v>0</v>
      </c>
      <c r="N215" s="297">
        <v>0</v>
      </c>
      <c r="O215" s="84">
        <f t="shared" ref="O215:O222" si="43">SUM(C215:N215)</f>
        <v>6</v>
      </c>
    </row>
    <row r="216" spans="1:17">
      <c r="A216" s="195"/>
      <c r="B216" s="196" t="s">
        <v>349</v>
      </c>
      <c r="C216" s="297">
        <v>0</v>
      </c>
      <c r="D216" s="297">
        <v>0</v>
      </c>
      <c r="E216" s="297">
        <v>0</v>
      </c>
      <c r="F216" s="297">
        <v>0</v>
      </c>
      <c r="G216" s="297">
        <v>0</v>
      </c>
      <c r="H216" s="297">
        <v>0</v>
      </c>
      <c r="I216" s="297">
        <v>2</v>
      </c>
      <c r="J216" s="297">
        <v>1</v>
      </c>
      <c r="K216" s="297">
        <v>0</v>
      </c>
      <c r="L216" s="297">
        <v>0</v>
      </c>
      <c r="M216" s="297">
        <v>0</v>
      </c>
      <c r="N216" s="297">
        <v>0</v>
      </c>
      <c r="O216" s="84">
        <f t="shared" si="43"/>
        <v>3</v>
      </c>
    </row>
    <row r="217" spans="1:17">
      <c r="A217" s="195"/>
      <c r="B217" s="196" t="s">
        <v>152</v>
      </c>
      <c r="C217" s="297">
        <v>0</v>
      </c>
      <c r="D217" s="297">
        <v>0</v>
      </c>
      <c r="E217" s="297">
        <v>1</v>
      </c>
      <c r="F217" s="297">
        <v>0</v>
      </c>
      <c r="G217" s="297">
        <v>2</v>
      </c>
      <c r="H217" s="297">
        <v>8</v>
      </c>
      <c r="I217" s="297">
        <v>3</v>
      </c>
      <c r="J217" s="297">
        <v>3</v>
      </c>
      <c r="K217" s="297">
        <v>0</v>
      </c>
      <c r="L217" s="297">
        <v>1</v>
      </c>
      <c r="M217" s="297">
        <v>0</v>
      </c>
      <c r="N217" s="297">
        <v>1</v>
      </c>
      <c r="O217" s="84">
        <f t="shared" si="43"/>
        <v>19</v>
      </c>
    </row>
    <row r="218" spans="1:17">
      <c r="A218" s="195"/>
      <c r="B218" s="196" t="s">
        <v>153</v>
      </c>
      <c r="C218" s="297">
        <v>0</v>
      </c>
      <c r="D218" s="297">
        <v>0</v>
      </c>
      <c r="E218" s="297">
        <v>1</v>
      </c>
      <c r="F218" s="297">
        <v>2</v>
      </c>
      <c r="G218" s="297">
        <v>4</v>
      </c>
      <c r="H218" s="297">
        <v>18</v>
      </c>
      <c r="I218" s="297">
        <v>7</v>
      </c>
      <c r="J218" s="297">
        <v>7</v>
      </c>
      <c r="K218" s="297">
        <v>6</v>
      </c>
      <c r="L218" s="297">
        <v>5</v>
      </c>
      <c r="M218" s="297">
        <v>2</v>
      </c>
      <c r="N218" s="297">
        <v>0</v>
      </c>
      <c r="O218" s="84">
        <f t="shared" si="43"/>
        <v>52</v>
      </c>
    </row>
    <row r="219" spans="1:17">
      <c r="A219" s="195"/>
      <c r="B219" s="196" t="s">
        <v>191</v>
      </c>
      <c r="C219" s="297">
        <v>0</v>
      </c>
      <c r="D219" s="297">
        <v>1</v>
      </c>
      <c r="E219" s="297">
        <v>1</v>
      </c>
      <c r="F219" s="297">
        <v>1</v>
      </c>
      <c r="G219" s="297">
        <v>1</v>
      </c>
      <c r="H219" s="297">
        <v>9</v>
      </c>
      <c r="I219" s="297">
        <v>15</v>
      </c>
      <c r="J219" s="297">
        <v>5</v>
      </c>
      <c r="K219" s="297">
        <v>7</v>
      </c>
      <c r="L219" s="297">
        <v>0</v>
      </c>
      <c r="M219" s="297">
        <v>0</v>
      </c>
      <c r="N219" s="297">
        <v>0</v>
      </c>
      <c r="O219" s="84">
        <f t="shared" si="43"/>
        <v>40</v>
      </c>
    </row>
    <row r="220" spans="1:17">
      <c r="A220" s="161"/>
      <c r="B220" s="197" t="s">
        <v>350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345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0</v>
      </c>
      <c r="J222" s="88">
        <f>รายเดือน64!I26</f>
        <v>0</v>
      </c>
      <c r="K222" s="88">
        <f>รายเดือน64!J26</f>
        <v>0</v>
      </c>
      <c r="L222" s="88">
        <f>รายเดือน64!K26</f>
        <v>0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0</v>
      </c>
      <c r="Q222" s="92"/>
    </row>
    <row r="223" spans="1:17">
      <c r="A223" s="203"/>
      <c r="B223" s="200" t="s">
        <v>351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0</v>
      </c>
      <c r="J223" s="30">
        <f>C222+D222+E222+F222+G222+H222+I222+J222</f>
        <v>0</v>
      </c>
      <c r="K223" s="30">
        <f>C222+D222+E222+F222+G222+H222+I222+J222+K222</f>
        <v>0</v>
      </c>
      <c r="L223" s="30">
        <f>C222+D222+E222+F222+G222+H222+I222+J222+K222+L222</f>
        <v>0</v>
      </c>
      <c r="M223" s="30">
        <f>C222+D222+E222+F222+G222+H222+I222+J222+K222+L222+M222</f>
        <v>0</v>
      </c>
      <c r="N223" s="30">
        <f>C222+D222+E222+F222+G222+H222+I222+J222+K222+L222+M222+N222</f>
        <v>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G17" sqref="G17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29.80570406661575</v>
      </c>
    </row>
    <row r="4" spans="3:4" ht="24">
      <c r="C4" s="29" t="s">
        <v>24</v>
      </c>
      <c r="D4" s="39">
        <v>29.762642922691533</v>
      </c>
    </row>
    <row r="5" spans="3:4" ht="24">
      <c r="C5" s="29" t="s">
        <v>25</v>
      </c>
      <c r="D5" s="39">
        <v>8.7753937957965871</v>
      </c>
    </row>
    <row r="6" spans="3:4" ht="24">
      <c r="C6" s="29" t="s">
        <v>29</v>
      </c>
      <c r="D6" s="39">
        <v>4.2946102641185311</v>
      </c>
    </row>
    <row r="7" spans="3:4" ht="24">
      <c r="C7" s="29" t="s">
        <v>21</v>
      </c>
      <c r="D7" s="39">
        <v>3.842877546706974</v>
      </c>
    </row>
    <row r="8" spans="3:4" ht="24">
      <c r="C8" s="29" t="s">
        <v>58</v>
      </c>
      <c r="D8" s="39">
        <v>3.5707909301910372</v>
      </c>
    </row>
    <row r="9" spans="3:4" ht="24">
      <c r="C9" s="29" t="s">
        <v>23</v>
      </c>
      <c r="D9" s="39">
        <v>3.0504855356144187</v>
      </c>
    </row>
    <row r="10" spans="3:4" ht="24">
      <c r="C10" s="11" t="s">
        <v>59</v>
      </c>
      <c r="D10">
        <v>2.7123057311020098</v>
      </c>
    </row>
    <row r="11" spans="3:4" ht="24">
      <c r="C11" s="29" t="s">
        <v>28</v>
      </c>
      <c r="D11" s="39">
        <v>2.468831008517467</v>
      </c>
    </row>
    <row r="12" spans="3:4" ht="24">
      <c r="C12" s="29" t="s">
        <v>26</v>
      </c>
      <c r="D12" s="39">
        <v>1.3625091969370793</v>
      </c>
    </row>
    <row r="13" spans="3:4" ht="24">
      <c r="C13" s="29" t="s">
        <v>27</v>
      </c>
      <c r="D13" s="39">
        <v>0</v>
      </c>
    </row>
    <row r="14" spans="3:4" ht="24">
      <c r="C14" s="29" t="s">
        <v>34</v>
      </c>
      <c r="D14" s="39">
        <v>0</v>
      </c>
    </row>
    <row r="15" spans="3:4" ht="24">
      <c r="C15" s="29" t="s">
        <v>32</v>
      </c>
      <c r="D15" s="39">
        <v>0</v>
      </c>
    </row>
    <row r="16" spans="3:4" ht="24">
      <c r="C16" s="29" t="s">
        <v>33</v>
      </c>
      <c r="D16" s="39">
        <v>0</v>
      </c>
    </row>
    <row r="17" spans="3:4" ht="24">
      <c r="C17" s="29" t="s">
        <v>30</v>
      </c>
      <c r="D17" s="39">
        <v>0</v>
      </c>
    </row>
    <row r="18" spans="3:4" ht="24">
      <c r="C18" s="29" t="s">
        <v>35</v>
      </c>
      <c r="D18">
        <v>0</v>
      </c>
    </row>
    <row r="19" spans="3:4" ht="24">
      <c r="C19" s="11" t="s">
        <v>60</v>
      </c>
      <c r="D19">
        <v>0</v>
      </c>
    </row>
    <row r="20" spans="3:4" ht="24">
      <c r="C20" s="11" t="s">
        <v>61</v>
      </c>
      <c r="D20">
        <v>0</v>
      </c>
    </row>
    <row r="21" spans="3:4" ht="24">
      <c r="C21" s="11" t="s">
        <v>62</v>
      </c>
      <c r="D21">
        <v>0</v>
      </c>
    </row>
    <row r="22" spans="3:4" ht="24">
      <c r="C22" s="14" t="s">
        <v>63</v>
      </c>
      <c r="D22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26 (อำเภอ)</vt:lpstr>
      <vt:lpstr>รายตำบลwk 26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2021-07-06T06:09:12Z</dcterms:modified>
</cp:coreProperties>
</file>