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20" yWindow="105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12 (อำเภอ)" sheetId="33" r:id="rId4"/>
    <sheet name="รายตำบลwk 12" sheetId="79" r:id="rId5"/>
    <sheet name="รายงานหมู่บ้าน รง 506" sheetId="149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12'!$A$2:$Q$197</definedName>
  </definedNames>
  <calcPr calcId="124519"/>
  <pivotCaches>
    <pivotCache cacheId="10" r:id="rId9"/>
  </pivotCaches>
</workbook>
</file>

<file path=xl/calcChain.xml><?xml version="1.0" encoding="utf-8"?>
<calcChain xmlns="http://schemas.openxmlformats.org/spreadsheetml/2006/main">
  <c r="C9" i="73"/>
  <c r="D9"/>
  <c r="E9"/>
  <c r="F9"/>
  <c r="G9"/>
  <c r="H9"/>
  <c r="I9"/>
  <c r="J9"/>
  <c r="K9"/>
  <c r="L9"/>
  <c r="M9"/>
  <c r="B9"/>
  <c r="N26" i="76"/>
  <c r="N27"/>
  <c r="N28"/>
  <c r="N29"/>
  <c r="M26"/>
  <c r="M27"/>
  <c r="M28"/>
  <c r="M29"/>
  <c r="L26"/>
  <c r="L27"/>
  <c r="L28"/>
  <c r="L29"/>
  <c r="K26"/>
  <c r="K27"/>
  <c r="K28"/>
  <c r="K29"/>
  <c r="J26"/>
  <c r="J27"/>
  <c r="J28"/>
  <c r="J29"/>
  <c r="I26"/>
  <c r="I27"/>
  <c r="I28"/>
  <c r="I29"/>
  <c r="H26"/>
  <c r="H27"/>
  <c r="H28"/>
  <c r="H29"/>
  <c r="G29"/>
  <c r="G26"/>
  <c r="G27"/>
  <c r="G28"/>
  <c r="F26"/>
  <c r="F27"/>
  <c r="F28"/>
  <c r="F29"/>
  <c r="E26"/>
  <c r="E27"/>
  <c r="E28"/>
  <c r="E29"/>
  <c r="D26"/>
  <c r="D27"/>
  <c r="D28"/>
  <c r="D29"/>
  <c r="D25"/>
  <c r="E25"/>
  <c r="F25"/>
  <c r="G25"/>
  <c r="H25"/>
  <c r="I25"/>
  <c r="J25"/>
  <c r="K25"/>
  <c r="L25"/>
  <c r="M25"/>
  <c r="N25"/>
  <c r="C26"/>
  <c r="C27"/>
  <c r="C28"/>
  <c r="C29"/>
  <c r="C25"/>
  <c r="G6" i="10"/>
  <c r="C6"/>
  <c r="K5" i="7"/>
  <c r="L5"/>
  <c r="N4" i="73"/>
  <c r="N5"/>
  <c r="N6"/>
  <c r="N7"/>
  <c r="N8"/>
  <c r="N222" i="76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20" s="1"/>
  <c r="P221" s="1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N210"/>
  <c r="M210"/>
  <c r="L210"/>
  <c r="K210"/>
  <c r="J210"/>
  <c r="I210"/>
  <c r="H210"/>
  <c r="G210"/>
  <c r="F210"/>
  <c r="E210"/>
  <c r="D210"/>
  <c r="C210"/>
  <c r="O210" s="1"/>
  <c r="O209"/>
  <c r="O208"/>
  <c r="O207"/>
  <c r="O206"/>
  <c r="O205"/>
  <c r="N9" i="73" l="1"/>
  <c r="M221" i="76"/>
  <c r="K221"/>
  <c r="G221"/>
  <c r="C221"/>
  <c r="L221"/>
  <c r="H221"/>
  <c r="D221"/>
  <c r="I221"/>
  <c r="E221"/>
  <c r="F221"/>
  <c r="J221"/>
  <c r="I211"/>
  <c r="M211"/>
  <c r="P211"/>
  <c r="E211" s="1"/>
  <c r="N213"/>
  <c r="G223"/>
  <c r="F223"/>
  <c r="N223"/>
  <c r="F213"/>
  <c r="E213"/>
  <c r="D213"/>
  <c r="L223"/>
  <c r="C213"/>
  <c r="K213"/>
  <c r="K223"/>
  <c r="J213"/>
  <c r="J223"/>
  <c r="I213"/>
  <c r="I223"/>
  <c r="M213"/>
  <c r="E223"/>
  <c r="D223"/>
  <c r="O222"/>
  <c r="H213"/>
  <c r="H223"/>
  <c r="M223"/>
  <c r="L213"/>
  <c r="C223"/>
  <c r="O212"/>
  <c r="G213"/>
  <c r="N202"/>
  <c r="M202"/>
  <c r="L202"/>
  <c r="K202"/>
  <c r="J202"/>
  <c r="I202"/>
  <c r="H202"/>
  <c r="G202"/>
  <c r="F202"/>
  <c r="E202"/>
  <c r="D202"/>
  <c r="C202"/>
  <c r="C203" s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90" s="1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80" s="1"/>
  <c r="O179"/>
  <c r="O178"/>
  <c r="O177"/>
  <c r="O176"/>
  <c r="O175"/>
  <c r="F211" l="1"/>
  <c r="K211"/>
  <c r="C211"/>
  <c r="L211"/>
  <c r="H211"/>
  <c r="N211"/>
  <c r="J211"/>
  <c r="G211"/>
  <c r="D211"/>
  <c r="H201"/>
  <c r="L201"/>
  <c r="C201"/>
  <c r="G201"/>
  <c r="O200"/>
  <c r="I191"/>
  <c r="N191"/>
  <c r="M191" s="1"/>
  <c r="P191"/>
  <c r="J181"/>
  <c r="N181"/>
  <c r="M181"/>
  <c r="D181"/>
  <c r="C181" s="1"/>
  <c r="G181"/>
  <c r="K181"/>
  <c r="P181"/>
  <c r="F181" s="1"/>
  <c r="H183"/>
  <c r="H193"/>
  <c r="K203"/>
  <c r="G183"/>
  <c r="O202"/>
  <c r="J203"/>
  <c r="H203"/>
  <c r="O192"/>
  <c r="G203"/>
  <c r="G193"/>
  <c r="J193"/>
  <c r="I193"/>
  <c r="E203"/>
  <c r="I203"/>
  <c r="F183"/>
  <c r="E183"/>
  <c r="D183"/>
  <c r="F193"/>
  <c r="K183"/>
  <c r="E193"/>
  <c r="O182"/>
  <c r="J183"/>
  <c r="D193"/>
  <c r="L193"/>
  <c r="P201"/>
  <c r="M203"/>
  <c r="N203"/>
  <c r="L203"/>
  <c r="N183"/>
  <c r="M183"/>
  <c r="L183"/>
  <c r="N193"/>
  <c r="C183"/>
  <c r="M193"/>
  <c r="F203"/>
  <c r="I183"/>
  <c r="C193"/>
  <c r="K193"/>
  <c r="D203"/>
  <c r="N172"/>
  <c r="M172"/>
  <c r="L172"/>
  <c r="K172"/>
  <c r="J172"/>
  <c r="I172"/>
  <c r="H172"/>
  <c r="G172"/>
  <c r="F172"/>
  <c r="E172"/>
  <c r="D172"/>
  <c r="C17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N160"/>
  <c r="M160"/>
  <c r="L160"/>
  <c r="K160"/>
  <c r="J160"/>
  <c r="I160"/>
  <c r="H160"/>
  <c r="G160"/>
  <c r="F160"/>
  <c r="E160"/>
  <c r="D160"/>
  <c r="C160"/>
  <c r="O160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211" l="1"/>
  <c r="E201"/>
  <c r="F201"/>
  <c r="K201"/>
  <c r="N201"/>
  <c r="J201"/>
  <c r="I201" s="1"/>
  <c r="M201"/>
  <c r="D201"/>
  <c r="O201" s="1"/>
  <c r="J191"/>
  <c r="F191"/>
  <c r="K191"/>
  <c r="G191"/>
  <c r="C191"/>
  <c r="L191"/>
  <c r="H191"/>
  <c r="D191"/>
  <c r="O191" s="1"/>
  <c r="E191"/>
  <c r="H181"/>
  <c r="E181"/>
  <c r="O181" s="1"/>
  <c r="L181"/>
  <c r="I181"/>
  <c r="O170"/>
  <c r="P171" s="1"/>
  <c r="F161"/>
  <c r="J161"/>
  <c r="N161"/>
  <c r="I161"/>
  <c r="M161"/>
  <c r="L161"/>
  <c r="K161" s="1"/>
  <c r="P161"/>
  <c r="D173"/>
  <c r="C173"/>
  <c r="O152"/>
  <c r="I153"/>
  <c r="I173"/>
  <c r="O162"/>
  <c r="K163"/>
  <c r="H173"/>
  <c r="K153"/>
  <c r="C163"/>
  <c r="G173"/>
  <c r="J163"/>
  <c r="J153"/>
  <c r="G163"/>
  <c r="E173"/>
  <c r="K173"/>
  <c r="I163"/>
  <c r="G153"/>
  <c r="H163"/>
  <c r="O172"/>
  <c r="J173"/>
  <c r="F153"/>
  <c r="H153"/>
  <c r="N153"/>
  <c r="M153"/>
  <c r="N163"/>
  <c r="D153"/>
  <c r="L153"/>
  <c r="E163"/>
  <c r="M163"/>
  <c r="M173"/>
  <c r="N173"/>
  <c r="L173"/>
  <c r="E153"/>
  <c r="F163"/>
  <c r="C153"/>
  <c r="D163"/>
  <c r="L163"/>
  <c r="F173"/>
  <c r="N150"/>
  <c r="M150"/>
  <c r="M151" s="1"/>
  <c r="L150"/>
  <c r="L151" s="1"/>
  <c r="K150"/>
  <c r="J150"/>
  <c r="I150"/>
  <c r="H150"/>
  <c r="G150"/>
  <c r="F150"/>
  <c r="E150"/>
  <c r="E151" s="1"/>
  <c r="D150"/>
  <c r="C150"/>
  <c r="O150" s="1"/>
  <c r="P151" s="1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N140"/>
  <c r="M140"/>
  <c r="L140"/>
  <c r="K140"/>
  <c r="J140"/>
  <c r="I140"/>
  <c r="H140"/>
  <c r="G140"/>
  <c r="F140"/>
  <c r="E140"/>
  <c r="D140"/>
  <c r="C140"/>
  <c r="O140" s="1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30" s="1"/>
  <c r="O129"/>
  <c r="O128"/>
  <c r="O127"/>
  <c r="O126"/>
  <c r="O125"/>
  <c r="N122"/>
  <c r="M122" s="1"/>
  <c r="L122"/>
  <c r="E171" l="1"/>
  <c r="F171"/>
  <c r="D171"/>
  <c r="K171"/>
  <c r="M171"/>
  <c r="G171"/>
  <c r="I171"/>
  <c r="H171" s="1"/>
  <c r="C171"/>
  <c r="O171" s="1"/>
  <c r="N171"/>
  <c r="L171"/>
  <c r="J171"/>
  <c r="C161"/>
  <c r="H161"/>
  <c r="G161"/>
  <c r="D161"/>
  <c r="E161"/>
  <c r="G151"/>
  <c r="C151"/>
  <c r="O151" s="1"/>
  <c r="H151"/>
  <c r="D151"/>
  <c r="K151"/>
  <c r="F151"/>
  <c r="J151"/>
  <c r="I151" s="1"/>
  <c r="N151"/>
  <c r="F141"/>
  <c r="N141"/>
  <c r="E141"/>
  <c r="M141"/>
  <c r="L141" s="1"/>
  <c r="D141"/>
  <c r="H141"/>
  <c r="P141"/>
  <c r="E131"/>
  <c r="I131"/>
  <c r="H131"/>
  <c r="L131"/>
  <c r="P131"/>
  <c r="K133"/>
  <c r="C133"/>
  <c r="I143"/>
  <c r="E143"/>
  <c r="H143"/>
  <c r="I133"/>
  <c r="H133"/>
  <c r="J133"/>
  <c r="D143"/>
  <c r="G133"/>
  <c r="L143"/>
  <c r="M143"/>
  <c r="O142"/>
  <c r="C143"/>
  <c r="K143"/>
  <c r="J143"/>
  <c r="O132"/>
  <c r="N133"/>
  <c r="E133"/>
  <c r="M133"/>
  <c r="G143"/>
  <c r="F133"/>
  <c r="D133"/>
  <c r="L133"/>
  <c r="F143"/>
  <c r="N143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N110"/>
  <c r="M110"/>
  <c r="L110"/>
  <c r="K110"/>
  <c r="J110"/>
  <c r="I110"/>
  <c r="H110"/>
  <c r="G110"/>
  <c r="F110"/>
  <c r="E110"/>
  <c r="D110"/>
  <c r="C110"/>
  <c r="O110" s="1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N100"/>
  <c r="M100"/>
  <c r="L100"/>
  <c r="K100"/>
  <c r="J100"/>
  <c r="I100"/>
  <c r="H100"/>
  <c r="G100"/>
  <c r="F100"/>
  <c r="E100"/>
  <c r="D100"/>
  <c r="C100"/>
  <c r="O100" s="1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90" s="1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50" s="1"/>
  <c r="O49"/>
  <c r="O48"/>
  <c r="O47"/>
  <c r="O46"/>
  <c r="O45"/>
  <c r="O161" l="1"/>
  <c r="G141"/>
  <c r="C141"/>
  <c r="O141" s="1"/>
  <c r="I141"/>
  <c r="K141"/>
  <c r="G131"/>
  <c r="F131"/>
  <c r="C131"/>
  <c r="O131" s="1"/>
  <c r="M131"/>
  <c r="K131"/>
  <c r="J131" s="1"/>
  <c r="D131"/>
  <c r="N131"/>
  <c r="M111"/>
  <c r="D111"/>
  <c r="C111" s="1"/>
  <c r="G111"/>
  <c r="F111"/>
  <c r="I111"/>
  <c r="K111"/>
  <c r="P111"/>
  <c r="H111" s="1"/>
  <c r="P101"/>
  <c r="L91"/>
  <c r="N91"/>
  <c r="P91"/>
  <c r="O80"/>
  <c r="P81" s="1"/>
  <c r="O70"/>
  <c r="P71"/>
  <c r="P61"/>
  <c r="O60"/>
  <c r="D51"/>
  <c r="C51" s="1"/>
  <c r="N51"/>
  <c r="H51"/>
  <c r="K51"/>
  <c r="P51"/>
  <c r="G51" s="1"/>
  <c r="G121"/>
  <c r="N121"/>
  <c r="M121" s="1"/>
  <c r="O120"/>
  <c r="P121" s="1"/>
  <c r="G93"/>
  <c r="C63"/>
  <c r="C93"/>
  <c r="K93"/>
  <c r="F113"/>
  <c r="E113"/>
  <c r="G73"/>
  <c r="M113"/>
  <c r="F63"/>
  <c r="J83"/>
  <c r="L103"/>
  <c r="I93"/>
  <c r="D73"/>
  <c r="N113"/>
  <c r="C53"/>
  <c r="D103"/>
  <c r="C103"/>
  <c r="G53"/>
  <c r="H73"/>
  <c r="K103"/>
  <c r="K53"/>
  <c r="K63"/>
  <c r="L73"/>
  <c r="N83"/>
  <c r="J113"/>
  <c r="O52"/>
  <c r="J53"/>
  <c r="O62"/>
  <c r="J63"/>
  <c r="C73"/>
  <c r="K73"/>
  <c r="E83"/>
  <c r="M83"/>
  <c r="F93"/>
  <c r="N93"/>
  <c r="G103"/>
  <c r="I113"/>
  <c r="I63"/>
  <c r="O72"/>
  <c r="J73"/>
  <c r="D83"/>
  <c r="L83"/>
  <c r="E93"/>
  <c r="M93"/>
  <c r="F103"/>
  <c r="N103"/>
  <c r="H113"/>
  <c r="F83"/>
  <c r="H103"/>
  <c r="I53"/>
  <c r="H53"/>
  <c r="H63"/>
  <c r="I73"/>
  <c r="C83"/>
  <c r="K83"/>
  <c r="D93"/>
  <c r="L93"/>
  <c r="E103"/>
  <c r="M103"/>
  <c r="G113"/>
  <c r="O82"/>
  <c r="N53"/>
  <c r="N63"/>
  <c r="I83"/>
  <c r="O92"/>
  <c r="J93"/>
  <c r="G63"/>
  <c r="F53"/>
  <c r="M53"/>
  <c r="E63"/>
  <c r="N73"/>
  <c r="H83"/>
  <c r="O102"/>
  <c r="J103"/>
  <c r="D113"/>
  <c r="L113"/>
  <c r="K123"/>
  <c r="O122"/>
  <c r="E123"/>
  <c r="F123"/>
  <c r="L123"/>
  <c r="D123"/>
  <c r="C123" s="1"/>
  <c r="M123"/>
  <c r="N123"/>
  <c r="G123"/>
  <c r="H123"/>
  <c r="J123"/>
  <c r="I123"/>
  <c r="E53"/>
  <c r="M63"/>
  <c r="F73"/>
  <c r="D53"/>
  <c r="L53"/>
  <c r="D63"/>
  <c r="L63"/>
  <c r="E73"/>
  <c r="M73"/>
  <c r="G83"/>
  <c r="H93"/>
  <c r="I103"/>
  <c r="O112"/>
  <c r="K113"/>
  <c r="N42"/>
  <c r="M42"/>
  <c r="L42"/>
  <c r="K42"/>
  <c r="J42"/>
  <c r="I42"/>
  <c r="H42"/>
  <c r="G42"/>
  <c r="F42"/>
  <c r="E42"/>
  <c r="D42"/>
  <c r="C42"/>
  <c r="C43" s="1"/>
  <c r="N40"/>
  <c r="M40"/>
  <c r="L40"/>
  <c r="K40"/>
  <c r="J40"/>
  <c r="I40"/>
  <c r="H40"/>
  <c r="G40"/>
  <c r="F40"/>
  <c r="E40"/>
  <c r="D40"/>
  <c r="C40"/>
  <c r="O39"/>
  <c r="O38"/>
  <c r="O37"/>
  <c r="O36"/>
  <c r="O35"/>
  <c r="N111" l="1"/>
  <c r="L111"/>
  <c r="E111"/>
  <c r="O111" s="1"/>
  <c r="J111"/>
  <c r="N101"/>
  <c r="C101"/>
  <c r="M101"/>
  <c r="K101"/>
  <c r="D101"/>
  <c r="F101"/>
  <c r="E101" s="1"/>
  <c r="H101"/>
  <c r="J101"/>
  <c r="L101"/>
  <c r="I101"/>
  <c r="G101"/>
  <c r="G91"/>
  <c r="C91"/>
  <c r="H91"/>
  <c r="D91"/>
  <c r="E91"/>
  <c r="K91"/>
  <c r="F91"/>
  <c r="J91"/>
  <c r="I91" s="1"/>
  <c r="M91"/>
  <c r="L81"/>
  <c r="D81"/>
  <c r="I81"/>
  <c r="F81"/>
  <c r="H81"/>
  <c r="M81"/>
  <c r="E81"/>
  <c r="J81"/>
  <c r="C81"/>
  <c r="K81"/>
  <c r="G81"/>
  <c r="L51"/>
  <c r="J51"/>
  <c r="O40"/>
  <c r="H71"/>
  <c r="D71"/>
  <c r="N71"/>
  <c r="G71"/>
  <c r="E71"/>
  <c r="K71"/>
  <c r="M71"/>
  <c r="F71"/>
  <c r="C71"/>
  <c r="J71"/>
  <c r="I71" s="1"/>
  <c r="L71"/>
  <c r="F61"/>
  <c r="M61"/>
  <c r="E61"/>
  <c r="J61"/>
  <c r="I61"/>
  <c r="N61"/>
  <c r="H61"/>
  <c r="D61"/>
  <c r="C61"/>
  <c r="K61"/>
  <c r="G61"/>
  <c r="L61"/>
  <c r="I51"/>
  <c r="F51"/>
  <c r="M51"/>
  <c r="E51"/>
  <c r="L121"/>
  <c r="D121"/>
  <c r="I121"/>
  <c r="E121"/>
  <c r="H121"/>
  <c r="K121"/>
  <c r="J121"/>
  <c r="C121"/>
  <c r="F121"/>
  <c r="P41"/>
  <c r="M41" s="1"/>
  <c r="K43"/>
  <c r="L43"/>
  <c r="E43"/>
  <c r="M43"/>
  <c r="N43"/>
  <c r="G43"/>
  <c r="H43"/>
  <c r="J43"/>
  <c r="F43"/>
  <c r="I43"/>
  <c r="O42"/>
  <c r="D43"/>
  <c r="N32"/>
  <c r="M32"/>
  <c r="L32"/>
  <c r="K32"/>
  <c r="J32"/>
  <c r="I32"/>
  <c r="H32"/>
  <c r="G32"/>
  <c r="F32"/>
  <c r="E32"/>
  <c r="D32"/>
  <c r="C32"/>
  <c r="N30"/>
  <c r="M30"/>
  <c r="L30"/>
  <c r="K30"/>
  <c r="J30"/>
  <c r="I30"/>
  <c r="H30"/>
  <c r="G30"/>
  <c r="F30"/>
  <c r="E30"/>
  <c r="D30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01" l="1"/>
  <c r="O91"/>
  <c r="O51"/>
  <c r="D41"/>
  <c r="H41"/>
  <c r="K41"/>
  <c r="O71"/>
  <c r="O61"/>
  <c r="O121"/>
  <c r="E41"/>
  <c r="F41"/>
  <c r="G41"/>
  <c r="C41"/>
  <c r="L41"/>
  <c r="N41"/>
  <c r="J41"/>
  <c r="I41" s="1"/>
  <c r="O30"/>
  <c r="P31" s="1"/>
  <c r="D31" s="1"/>
  <c r="C31" s="1"/>
  <c r="P21"/>
  <c r="H21" s="1"/>
  <c r="G21" s="1"/>
  <c r="D33"/>
  <c r="O32"/>
  <c r="J23"/>
  <c r="H23"/>
  <c r="I23"/>
  <c r="N33"/>
  <c r="F33"/>
  <c r="L33"/>
  <c r="G33"/>
  <c r="H33"/>
  <c r="K33"/>
  <c r="I33"/>
  <c r="J33"/>
  <c r="M33"/>
  <c r="G23"/>
  <c r="F23"/>
  <c r="N23"/>
  <c r="E23"/>
  <c r="M23"/>
  <c r="E33"/>
  <c r="D23"/>
  <c r="L23"/>
  <c r="O22"/>
  <c r="K23"/>
  <c r="C33"/>
  <c r="N12"/>
  <c r="O41" l="1"/>
  <c r="H31"/>
  <c r="N31"/>
  <c r="L31"/>
  <c r="E31"/>
  <c r="K31"/>
  <c r="I31"/>
  <c r="F31"/>
  <c r="M31"/>
  <c r="J31"/>
  <c r="G31"/>
  <c r="E21"/>
  <c r="J21"/>
  <c r="I21"/>
  <c r="M21"/>
  <c r="L21"/>
  <c r="C21"/>
  <c r="O21" s="1"/>
  <c r="D21"/>
  <c r="K21"/>
  <c r="F21"/>
  <c r="N21"/>
  <c r="M12"/>
  <c r="L12"/>
  <c r="O31" l="1"/>
  <c r="N10"/>
  <c r="M10"/>
  <c r="M11" s="1"/>
  <c r="L10"/>
  <c r="L11" s="1"/>
  <c r="K10"/>
  <c r="J10"/>
  <c r="I10"/>
  <c r="I11" s="1"/>
  <c r="H11" s="1"/>
  <c r="H10"/>
  <c r="G10"/>
  <c r="F10"/>
  <c r="E10"/>
  <c r="E11" s="1"/>
  <c r="D10"/>
  <c r="C10"/>
  <c r="O10" s="1"/>
  <c r="P11" s="1"/>
  <c r="D11" s="1"/>
  <c r="O9"/>
  <c r="O8"/>
  <c r="G11" l="1"/>
  <c r="K11"/>
  <c r="F11"/>
  <c r="J11"/>
  <c r="N11"/>
  <c r="C11"/>
  <c r="O11" s="1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3"/>
  <c r="B32"/>
  <c r="B37" l="1"/>
  <c r="D196" i="79"/>
  <c r="C197" s="1"/>
  <c r="BB25" i="33"/>
  <c r="BB31" s="1"/>
  <c r="BA31" s="1"/>
  <c r="BA25"/>
  <c r="AZ25"/>
  <c r="AY25"/>
  <c r="AX25"/>
  <c r="AW25"/>
  <c r="AV25"/>
  <c r="AU25"/>
  <c r="AT25"/>
  <c r="AS25"/>
  <c r="AR25"/>
  <c r="AQ25"/>
  <c r="AP25"/>
  <c r="AO25"/>
  <c r="AZ31" l="1"/>
  <c r="AY31" s="1"/>
  <c r="AX31" s="1"/>
  <c r="AW31" s="1"/>
  <c r="AV31" s="1"/>
  <c r="AU31" s="1"/>
  <c r="AT31" s="1"/>
  <c r="AS31" s="1"/>
  <c r="AR31" s="1"/>
  <c r="AQ31" s="1"/>
  <c r="AP31" s="1"/>
  <c r="AO31" s="1"/>
  <c r="AN25"/>
  <c r="AN31" s="1"/>
  <c r="AM31" s="1"/>
  <c r="AL31" s="1"/>
  <c r="AM25"/>
  <c r="AL25"/>
  <c r="AK25"/>
  <c r="AJ25"/>
  <c r="AI25"/>
  <c r="AH25"/>
  <c r="AG25"/>
  <c r="AF25"/>
  <c r="AE25"/>
  <c r="AD25"/>
  <c r="AC25"/>
  <c r="AK31" l="1"/>
  <c r="AJ31" s="1"/>
  <c r="AI31" s="1"/>
  <c r="AH31" s="1"/>
  <c r="AG31" s="1"/>
  <c r="AF31" s="1"/>
  <c r="AE31" s="1"/>
  <c r="AD31" s="1"/>
  <c r="AC31" s="1"/>
  <c r="AB25"/>
  <c r="AB31" s="1"/>
  <c r="AA25" l="1"/>
  <c r="AA31" s="1"/>
  <c r="Z31" s="1"/>
  <c r="Y31" s="1"/>
  <c r="X31" s="1"/>
  <c r="W31" s="1"/>
  <c r="V31" s="1"/>
  <c r="U31" s="1"/>
  <c r="T31" s="1"/>
  <c r="S31" s="1"/>
  <c r="R31" s="1"/>
  <c r="Q31" s="1"/>
  <c r="P31" s="1"/>
  <c r="O31" s="1"/>
  <c r="N31" s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F27"/>
  <c r="E27"/>
  <c r="H26"/>
  <c r="I26" s="1"/>
  <c r="E26"/>
  <c r="F26" s="1"/>
  <c r="H25"/>
  <c r="I25" s="1"/>
  <c r="F25"/>
  <c r="E25"/>
  <c r="H24"/>
  <c r="I24" s="1"/>
  <c r="E24"/>
  <c r="F24" s="1"/>
  <c r="H23"/>
  <c r="I23" s="1"/>
  <c r="F23"/>
  <c r="E23"/>
  <c r="H22"/>
  <c r="I22" s="1"/>
  <c r="E22"/>
  <c r="F22" s="1"/>
  <c r="H21"/>
  <c r="I21" s="1"/>
  <c r="E21"/>
  <c r="F21" s="1"/>
  <c r="H20"/>
  <c r="I20" s="1"/>
  <c r="E20"/>
  <c r="F20" s="1"/>
  <c r="H19"/>
  <c r="I19" s="1"/>
  <c r="F19"/>
  <c r="E19"/>
  <c r="H18"/>
  <c r="I18" s="1"/>
  <c r="E18"/>
  <c r="F18" s="1"/>
  <c r="H17"/>
  <c r="I17" s="1"/>
  <c r="F17"/>
  <c r="E17"/>
  <c r="O16"/>
  <c r="N16"/>
  <c r="H16"/>
  <c r="I16" s="1"/>
  <c r="E16"/>
  <c r="P15"/>
  <c r="H15"/>
  <c r="I15" s="1"/>
  <c r="E15"/>
  <c r="P14"/>
  <c r="H14"/>
  <c r="I14" s="1"/>
  <c r="E14"/>
  <c r="F14" s="1"/>
  <c r="H13"/>
  <c r="I13" s="1"/>
  <c r="E13"/>
  <c r="F13" s="1"/>
  <c r="H12"/>
  <c r="I12" s="1"/>
  <c r="E12"/>
  <c r="F12" s="1"/>
  <c r="M31" i="33" l="1"/>
  <c r="L31"/>
  <c r="K31"/>
  <c r="J31"/>
  <c r="I31"/>
  <c r="H31"/>
  <c r="G31"/>
  <c r="F31"/>
  <c r="E31"/>
  <c r="D31"/>
  <c r="B25"/>
  <c r="P16" i="10"/>
  <c r="H28"/>
  <c r="I28" s="1"/>
  <c r="F15"/>
  <c r="F16"/>
  <c r="H11"/>
  <c r="I11" s="1"/>
  <c r="E11"/>
  <c r="F11" s="1"/>
  <c r="O10"/>
  <c r="N10"/>
  <c r="H10"/>
  <c r="B31" i="33" l="1"/>
  <c r="I10" i="10"/>
  <c r="E10"/>
  <c r="F10" s="1"/>
  <c r="R9"/>
  <c r="P9"/>
  <c r="H9"/>
  <c r="I9" s="1"/>
  <c r="E9"/>
  <c r="F9" s="1"/>
  <c r="R8"/>
  <c r="P8"/>
  <c r="H8"/>
  <c r="I8" s="1"/>
  <c r="E8"/>
  <c r="F8" s="1"/>
  <c r="R7"/>
  <c r="P7"/>
  <c r="H7"/>
  <c r="E7"/>
  <c r="F7" s="1"/>
  <c r="R6"/>
  <c r="P6"/>
  <c r="D6"/>
  <c r="E6" s="1"/>
  <c r="F6" s="1"/>
  <c r="B6"/>
  <c r="R5"/>
  <c r="P5"/>
  <c r="R4"/>
  <c r="P4"/>
  <c r="U27" i="7"/>
  <c r="S27"/>
  <c r="I7" i="10" l="1"/>
  <c r="R10"/>
  <c r="P10" s="1"/>
  <c r="E28"/>
  <c r="F28" s="1"/>
  <c r="M27" i="7"/>
  <c r="L27"/>
  <c r="K27"/>
  <c r="J27"/>
  <c r="I27"/>
  <c r="H27"/>
  <c r="G27"/>
  <c r="F27"/>
  <c r="E27"/>
  <c r="D27"/>
  <c r="C27"/>
  <c r="B27"/>
  <c r="N26"/>
  <c r="T26" s="1"/>
  <c r="N25"/>
  <c r="N24"/>
  <c r="N23"/>
  <c r="T23" s="1"/>
  <c r="N22"/>
  <c r="T22" s="1"/>
  <c r="N21"/>
  <c r="N20"/>
  <c r="N19"/>
  <c r="T19" s="1"/>
  <c r="N18"/>
  <c r="T18" s="1"/>
  <c r="N17"/>
  <c r="T17" s="1"/>
  <c r="N16"/>
  <c r="N15"/>
  <c r="T15" s="1"/>
  <c r="N14"/>
  <c r="T14" s="1"/>
  <c r="N13"/>
  <c r="T13" s="1"/>
  <c r="N12"/>
  <c r="T12" s="1"/>
  <c r="N11"/>
  <c r="N10"/>
  <c r="T10" s="1"/>
  <c r="N9"/>
  <c r="T9" s="1"/>
  <c r="W9" s="1"/>
  <c r="V9" s="1"/>
  <c r="O9" s="1"/>
  <c r="V19" l="1"/>
  <c r="O19" s="1"/>
  <c r="V13"/>
  <c r="O13" s="1"/>
  <c r="V15"/>
  <c r="O15" s="1"/>
  <c r="V23"/>
  <c r="O23" s="1"/>
  <c r="V26"/>
  <c r="O26" s="1"/>
  <c r="N27"/>
  <c r="V10"/>
  <c r="O10" s="1"/>
  <c r="V17"/>
  <c r="O17" s="1"/>
  <c r="T20"/>
  <c r="V20" s="1"/>
  <c r="O20" s="1"/>
  <c r="T24"/>
  <c r="V24" s="1"/>
  <c r="O24" s="1"/>
  <c r="T11"/>
  <c r="V12"/>
  <c r="O12" s="1"/>
  <c r="V14"/>
  <c r="O14" s="1"/>
  <c r="T16"/>
  <c r="V16" s="1"/>
  <c r="O16" s="1"/>
  <c r="V18"/>
  <c r="O18" s="1"/>
  <c r="T21"/>
  <c r="V21" s="1"/>
  <c r="O21" s="1"/>
  <c r="V22"/>
  <c r="O22" s="1"/>
  <c r="T25"/>
  <c r="V25" s="1"/>
  <c r="O25" s="1"/>
  <c r="N8"/>
  <c r="N7"/>
  <c r="T6"/>
  <c r="N6"/>
  <c r="S5"/>
  <c r="V6" l="1"/>
  <c r="O6" s="1"/>
  <c r="T8"/>
  <c r="V8" s="1"/>
  <c r="O8" s="1"/>
  <c r="V11"/>
  <c r="O11" s="1"/>
  <c r="T7"/>
  <c r="J5"/>
  <c r="K12" i="76" s="1"/>
  <c r="J12" s="1"/>
  <c r="I5" i="7"/>
  <c r="H5"/>
  <c r="I12" i="76" s="1"/>
  <c r="G5" i="7"/>
  <c r="F5"/>
  <c r="G12" i="76" s="1"/>
  <c r="F12" s="1"/>
  <c r="E12" s="1"/>
  <c r="E5" i="7"/>
  <c r="D5"/>
  <c r="C5"/>
  <c r="N5" s="1"/>
  <c r="B5"/>
  <c r="M14" i="73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P13" s="1"/>
  <c r="D12" i="76" l="1"/>
  <c r="C12" s="1"/>
  <c r="H12"/>
  <c r="P11" i="73"/>
  <c r="F11" s="1"/>
  <c r="T5" i="7"/>
  <c r="V5" s="1"/>
  <c r="O5" s="1"/>
  <c r="T27"/>
  <c r="V7"/>
  <c r="O7" s="1"/>
  <c r="I13" i="76" l="1"/>
  <c r="K13"/>
  <c r="O12"/>
  <c r="F13"/>
  <c r="L13"/>
  <c r="D13"/>
  <c r="M13"/>
  <c r="J13"/>
  <c r="G13"/>
  <c r="C13"/>
  <c r="N13"/>
  <c r="H13"/>
  <c r="E13"/>
  <c r="M11" i="73"/>
  <c r="B11"/>
  <c r="J11"/>
  <c r="K11"/>
  <c r="E11"/>
  <c r="L11"/>
  <c r="G11"/>
  <c r="H11"/>
  <c r="C11"/>
  <c r="Q11"/>
  <c r="D11"/>
  <c r="I11"/>
  <c r="N10"/>
  <c r="W27" i="7"/>
  <c r="V27"/>
  <c r="O27" s="1"/>
  <c r="H6" i="10"/>
  <c r="I6" s="1"/>
  <c r="N11" i="73" l="1"/>
  <c r="N81" i="76"/>
  <c r="O81"/>
  <c r="N221"/>
  <c r="O221"/>
</calcChain>
</file>

<file path=xl/sharedStrings.xml><?xml version="1.0" encoding="utf-8"?>
<sst xmlns="http://schemas.openxmlformats.org/spreadsheetml/2006/main" count="2422" uniqueCount="381">
  <si>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</si>
  <si>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</si>
  <si>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</si>
  <si>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</si>
  <si>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</si>
  <si>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</si>
  <si>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</si>
  <si>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</si>
  <si>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</si>
  <si>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</si>
  <si>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</si>
  <si>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</si>
  <si>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</si>
  <si>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</si>
  <si>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</si>
  <si>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</si>
  <si>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</si>
  <si>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</si>
  <si>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</si>
  <si>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</si>
  <si>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</si>
  <si>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</si>
  <si>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</si>
  <si>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</si>
  <si>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</si>
  <si>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</si>
  <si>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</si>
  <si>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</si>
  <si>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</si>
  <si>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</si>
  <si>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</si>
  <si>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</si>
  <si>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</si>
  <si>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</si>
  <si>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</si>
  <si>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</si>
  <si>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</si>
  <si>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</si>
  <si>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</si>
  <si>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</si>
  <si>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</si>
  <si>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</si>
  <si>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</si>
  <si>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</si>
  <si>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</si>
  <si>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</si>
  <si>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</si>
  <si>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</si>
  <si>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</si>
  <si>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</si>
  <si>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</si>
  <si>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</si>
  <si>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</si>
  <si>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</si>
  <si>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</si>
  <si>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</si>
  <si>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</si>
  <si>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</si>
  <si>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</si>
  <si>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</si>
  <si>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</si>
  <si>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</si>
  <si>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</si>
  <si>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</si>
  <si>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</si>
  <si>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</si>
  <si>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</si>
  <si>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</si>
  <si>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</si>
  <si>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</si>
  <si>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</si>
  <si>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</si>
  <si>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</si>
  <si>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</si>
  <si>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</si>
  <si>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</si>
  <si>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</si>
  <si>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</si>
  <si>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</si>
  <si>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</si>
  <si>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</si>
  <si>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</si>
  <si>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</si>
  <si>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</si>
  <si>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</si>
  <si>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</si>
  <si>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</si>
  <si>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</si>
  <si>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</si>
  <si>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</si>
  <si>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</si>
  <si>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</si>
  <si>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</si>
  <si>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</si>
  <si>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</si>
  <si>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</si>
  <si>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</si>
  <si>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</si>
  <si>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</si>
  <si>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</si>
  <si>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</si>
  <si>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</si>
  <si>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</si>
  <si>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</si>
  <si>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</si>
  <si>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</si>
  <si>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</si>
  <si>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</si>
  <si>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</si>
  <si>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</si>
  <si>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</si>
  <si>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</si>
  <si>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</si>
  <si>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</si>
  <si>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</si>
  <si>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</si>
  <si>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</si>
  <si>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</si>
  <si>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</si>
  <si>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</si>
  <si>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</si>
  <si>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</si>
  <si>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</si>
  <si>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</si>
  <si>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</si>
  <si>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</si>
  <si>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</si>
  <si>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</si>
  <si>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</si>
  <si>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</si>
  <si>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</si>
  <si>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</si>
  <si>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</si>
  <si>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</si>
  <si>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</si>
  <si>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</si>
  <si>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</si>
  <si>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</si>
  <si>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</si>
  <si>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</si>
  <si>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</si>
  <si>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</si>
  <si>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</si>
  <si>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</si>
  <si>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</si>
  <si>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</si>
  <si>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</si>
  <si>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</si>
  <si>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</si>
  <si>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</si>
  <si>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</si>
  <si>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</si>
  <si>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</si>
  <si>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</si>
  <si>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</si>
  <si>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</si>
  <si>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</si>
  <si>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</si>
  <si>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</si>
  <si>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</si>
  <si>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</si>
  <si>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</si>
  <si>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</si>
  <si>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</si>
  <si>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</si>
  <si>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</si>
  <si>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</si>
  <si>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</si>
  <si>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</si>
  <si>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</si>
  <si>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</si>
  <si>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</si>
  <si>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</si>
  <si>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</si>
  <si>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</si>
  <si>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</si>
  <si>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</si>
  <si>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</si>
  <si>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</si>
  <si>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</si>
  <si>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</si>
  <si>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</si>
  <si>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</si>
  <si>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</si>
  <si>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</si>
  <si>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</si>
  <si>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</si>
  <si>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</si>
  <si>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</si>
  <si>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</si>
  <si>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</si>
  <si>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</si>
  <si>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</si>
  <si>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</si>
  <si>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</si>
  <si>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</si>
  <si>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</si>
  <si>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</si>
  <si>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</si>
  <si>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</si>
  <si>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</si>
  <si>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</si>
  <si>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</si>
  <si>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</si>
  <si>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</si>
  <si>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</si>
  <si>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</si>
  <si>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</si>
  <si>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</si>
  <si>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</si>
  <si>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</si>
  <si>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</si>
  <si>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</si>
  <si>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</si>
  <si>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</si>
  <si>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</si>
  <si>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</si>
  <si>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</si>
  <si>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</si>
  <si>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</si>
  <si>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</si>
  <si>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</si>
  <si>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</si>
  <si>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</si>
  <si>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</si>
  <si>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</si>
  <si>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</si>
  <si>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</si>
  <si>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</si>
  <si>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</si>
  <si>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</si>
  <si>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</si>
  <si>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</si>
  <si>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</si>
  <si>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</si>
  <si>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</si>
  <si>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</si>
  <si>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</si>
  <si>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</si>
  <si>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</si>
  <si>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</si>
  <si>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</si>
  <si>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</si>
  <si>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</si>
  <si>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</si>
  <si>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</si>
  <si>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</si>
  <si>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</si>
  <si>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</si>
  <si>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</si>
  <si>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</si>
  <si>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</si>
  <si>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</si>
  <si>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</si>
  <si>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</si>
  <si>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</si>
  <si>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</si>
  <si>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</si>
  <si>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</si>
  <si>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</si>
  <si>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</si>
  <si>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</si>
  <si>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</si>
  <si>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</si>
  <si>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</si>
  <si>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</si>
  <si>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</si>
  <si>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</si>
  <si>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</si>
  <si>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</si>
  <si>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</si>
  <si>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</si>
  <si>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</si>
  <si>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</si>
  <si>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</si>
  <si>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</si>
  <si>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</si>
  <si>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</si>
  <si>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</si>
  <si>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</si>
  <si>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</si>
  <si>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</si>
  <si>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</si>
  <si>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</si>
  <si>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</si>
  <si>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</si>
  <si>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</si>
  <si>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</si>
  <si>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</si>
  <si>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</si>
  <si>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</si>
  <si>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</si>
  <si>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</si>
  <si>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</si>
  <si>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</si>
  <si>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</si>
  <si>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</si>
  <si>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</si>
  <si>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</si>
  <si>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</si>
  <si>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</si>
  <si>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</si>
  <si>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</si>
  <si>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</si>
  <si>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</si>
  <si>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</si>
  <si>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</si>
  <si>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</si>
  <si>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</si>
  <si>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</si>
  <si>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</si>
  <si>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</si>
  <si>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</si>
  <si>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</si>
  <si>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</si>
  <si>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</si>
  <si>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</si>
  <si>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</si>
  <si>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</si>
  <si>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</si>
  <si>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</si>
  <si>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</si>
  <si>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</si>
  <si>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</si>
  <si>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</si>
  <si>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</si>
  <si>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</si>
  <si>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</si>
  <si>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</si>
  <si>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</si>
  <si>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</si>
  <si>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</si>
  <si>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</si>
  <si>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</si>
  <si>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</si>
  <si>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</si>
  <si>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ผู้ป่วยไข้เลือดออก รายหมู่บ้าน จำแนกตามสัปดาห์ที่พบผู้ป่วย  ปี 2563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</si>
  <si>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</si>
  <si>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</si>
  <si>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</si>
  <si>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</si>
  <si>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</si>
  <si>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</si>
  <si>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</si>
  <si>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</si>
  <si>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</si>
  <si>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</si>
  <si>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</si>
  <si>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</si>
  <si>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</si>
  <si>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</si>
  <si>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</si>
  <si>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</si>
  <si>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</si>
  <si>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</si>
  <si>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</si>
  <si>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</si>
  <si>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</si>
  <si>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</si>
  <si>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</si>
  <si>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</si>
  <si>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wk 9</t>
  </si>
  <si>
    <t>wk 10</t>
  </si>
  <si>
    <t>โรงพยาบาล</t>
  </si>
  <si>
    <t>เขวาน้อย</t>
  </si>
  <si>
    <t>โพธิ์ทอง ผลรวม</t>
  </si>
  <si>
    <t>ศรีสมเด็จ ผลรวม</t>
  </si>
  <si>
    <t>wk 11</t>
  </si>
  <si>
    <t>ข้อมูล  ณ  วันที่  28  มีนาคม 2564   (จากรายงาน 506)</t>
  </si>
  <si>
    <t>ข้อมูล  ณ  วันที่  28  มีนาคม  2564   (จากรายงาน 506)</t>
  </si>
  <si>
    <t>ข้อมูล  ณ  วันที่  28   มีนาคม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</si>
  <si>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28  กุมภาพันธ์ - 28  มีนาคม 2564</t>
  </si>
  <si>
    <t>wk 1 - 8</t>
  </si>
  <si>
    <t>wk 9-12</t>
  </si>
  <si>
    <t>wk 12</t>
  </si>
  <si>
    <t>ข้อมูล  ณ  วันที่ 28 มีนาคม  2564   (จากรายงาน 506)</t>
  </si>
  <si>
    <t>หนองหูลิง</t>
  </si>
  <si>
    <t>ทุ่งศรีเมือง ผลรวม</t>
  </si>
  <si>
    <t>สุวรรณภูมิ ผลรวม</t>
  </si>
  <si>
    <t>ข้อมูล ณ วันที่  28  มีนาคม  2564 (จากรายงานเร่งด่วน)</t>
  </si>
  <si>
    <t>รวมผู้ป่วยสะสม  wk 1 - 12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</si>
</sst>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6"/>
      <name val="TH SarabunPSK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9" borderId="9" xfId="0" applyNumberFormat="1" applyFont="1" applyFill="1" applyBorder="1" applyAlignment="1">
      <alignment horizontal="center"/>
    </xf>
    <xf numFmtId="0" fontId="58" fillId="19" borderId="9" xfId="16" applyFont="1" applyFill="1" applyBorder="1" applyAlignment="1">
      <alignment horizontal="center" wrapText="1"/>
    </xf>
    <xf numFmtId="3" fontId="12" fillId="19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0" xfId="0" applyFont="1"/>
    <xf numFmtId="0" fontId="66" fillId="0" borderId="20" xfId="0" applyFont="1" applyBorder="1" applyAlignment="1">
      <alignment horizontal="center"/>
    </xf>
    <xf numFmtId="0" fontId="68" fillId="9" borderId="20" xfId="0" applyFont="1" applyFill="1" applyBorder="1" applyAlignment="1">
      <alignment horizontal="center"/>
    </xf>
    <xf numFmtId="0" fontId="69" fillId="0" borderId="24" xfId="0" applyFont="1" applyBorder="1"/>
    <xf numFmtId="0" fontId="69" fillId="0" borderId="34" xfId="0" applyFont="1" applyBorder="1"/>
    <xf numFmtId="0" fontId="69" fillId="0" borderId="35" xfId="0" applyFont="1" applyBorder="1"/>
    <xf numFmtId="0" fontId="69" fillId="0" borderId="0" xfId="0" applyFont="1"/>
    <xf numFmtId="0" fontId="69" fillId="0" borderId="25" xfId="0" applyFont="1" applyBorder="1"/>
    <xf numFmtId="0" fontId="69" fillId="0" borderId="24" xfId="0" applyNumberFormat="1" applyFont="1" applyBorder="1"/>
    <xf numFmtId="0" fontId="69" fillId="0" borderId="31" xfId="0" applyNumberFormat="1" applyFont="1" applyBorder="1"/>
    <xf numFmtId="0" fontId="69" fillId="0" borderId="32" xfId="0" applyNumberFormat="1" applyFont="1" applyBorder="1"/>
    <xf numFmtId="0" fontId="69" fillId="0" borderId="35" xfId="0" applyNumberFormat="1" applyFont="1" applyBorder="1"/>
    <xf numFmtId="0" fontId="69" fillId="0" borderId="0" xfId="0" applyNumberFormat="1" applyFont="1"/>
    <xf numFmtId="0" fontId="69" fillId="0" borderId="36" xfId="0" applyNumberFormat="1" applyFont="1" applyBorder="1"/>
    <xf numFmtId="0" fontId="70" fillId="18" borderId="27" xfId="0" applyNumberFormat="1" applyFont="1" applyFill="1" applyBorder="1"/>
    <xf numFmtId="0" fontId="70" fillId="18" borderId="33" xfId="0" applyNumberFormat="1" applyFont="1" applyFill="1" applyBorder="1"/>
    <xf numFmtId="0" fontId="70" fillId="18" borderId="30" xfId="0" applyNumberFormat="1" applyFont="1" applyFill="1" applyBorder="1"/>
    <xf numFmtId="0" fontId="70" fillId="16" borderId="24" xfId="0" applyFont="1" applyFill="1" applyBorder="1"/>
    <xf numFmtId="0" fontId="70" fillId="16" borderId="25" xfId="0" applyFont="1" applyFill="1" applyBorder="1"/>
    <xf numFmtId="0" fontId="70" fillId="16" borderId="26" xfId="0" applyFont="1" applyFill="1" applyBorder="1"/>
    <xf numFmtId="0" fontId="70" fillId="16" borderId="31" xfId="0" applyFont="1" applyFill="1" applyBorder="1"/>
    <xf numFmtId="0" fontId="70" fillId="16" borderId="32" xfId="0" applyFont="1" applyFill="1" applyBorder="1"/>
    <xf numFmtId="0" fontId="70" fillId="20" borderId="24" xfId="0" applyFont="1" applyFill="1" applyBorder="1"/>
    <xf numFmtId="0" fontId="70" fillId="20" borderId="25" xfId="0" applyFont="1" applyFill="1" applyBorder="1"/>
    <xf numFmtId="0" fontId="70" fillId="20" borderId="24" xfId="0" applyNumberFormat="1" applyFont="1" applyFill="1" applyBorder="1"/>
    <xf numFmtId="0" fontId="70" fillId="20" borderId="31" xfId="0" applyNumberFormat="1" applyFont="1" applyFill="1" applyBorder="1"/>
    <xf numFmtId="0" fontId="70" fillId="20" borderId="32" xfId="0" applyNumberFormat="1" applyFont="1" applyFill="1" applyBorder="1"/>
    <xf numFmtId="0" fontId="70" fillId="18" borderId="27" xfId="0" applyFont="1" applyFill="1" applyBorder="1"/>
    <xf numFmtId="0" fontId="70" fillId="18" borderId="28" xfId="0" applyFont="1" applyFill="1" applyBorder="1"/>
    <xf numFmtId="0" fontId="70" fillId="0" borderId="0" xfId="0" applyFont="1"/>
    <xf numFmtId="0" fontId="54" fillId="21" borderId="9" xfId="14" applyFont="1" applyFill="1" applyBorder="1"/>
    <xf numFmtId="0" fontId="54" fillId="22" borderId="9" xfId="14" applyFont="1" applyFill="1" applyBorder="1"/>
    <xf numFmtId="0" fontId="67" fillId="17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3">
    <dxf>
      <font>
        <b/>
      </font>
    </dxf>
    <dxf>
      <font>
        <b/>
      </font>
    </dxf>
    <dxf>
      <fill>
        <patternFill>
          <bgColor theme="9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name val="TH SarabunPSK"/>
        <scheme val="none"/>
      </font>
    </dxf>
    <dxf>
      <fill>
        <patternFill patternType="solid">
          <bgColor rgb="FF00FFF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00FF"/>
      <color rgb="FF0000CC"/>
      <color rgb="FF00FFFF"/>
      <color rgb="FFC0C0C0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ศรีสมเด็จ</c:v>
                </c:pt>
                <c:pt idx="2">
                  <c:v>จตุรพักตรพิมาน</c:v>
                </c:pt>
                <c:pt idx="3">
                  <c:v>เมือง</c:v>
                </c:pt>
                <c:pt idx="4">
                  <c:v>เกษตรวิสัย</c:v>
                </c:pt>
                <c:pt idx="5">
                  <c:v>สุวรรณภูมิ</c:v>
                </c:pt>
                <c:pt idx="6">
                  <c:v>ธวัชบุรี</c:v>
                </c:pt>
                <c:pt idx="7">
                  <c:v>พนมไพร</c:v>
                </c:pt>
                <c:pt idx="8">
                  <c:v>โพนทอง</c:v>
                </c:pt>
                <c:pt idx="9">
                  <c:v>โพธิ์ชัย</c:v>
                </c:pt>
                <c:pt idx="10">
                  <c:v>หนองพอก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General</c:formatCode>
                <c:ptCount val="20"/>
                <c:pt idx="0" formatCode="0.00">
                  <c:v>5.59</c:v>
                </c:pt>
                <c:pt idx="1">
                  <c:v>2.71</c:v>
                </c:pt>
                <c:pt idx="2" formatCode="0.00">
                  <c:v>2.4802202435576279</c:v>
                </c:pt>
                <c:pt idx="3" formatCode="0.00">
                  <c:v>1.92</c:v>
                </c:pt>
                <c:pt idx="4" formatCode="0.00">
                  <c:v>1.0168285118714728</c:v>
                </c:pt>
                <c:pt idx="5">
                  <c:v>0.86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5590016"/>
        <c:axId val="156813184"/>
      </c:barChart>
      <c:catAx>
        <c:axId val="155590016"/>
        <c:scaling>
          <c:orientation val="minMax"/>
        </c:scaling>
        <c:axPos val="b"/>
        <c:tickLblPos val="nextTo"/>
        <c:crossAx val="156813184"/>
        <c:crosses val="autoZero"/>
        <c:auto val="1"/>
        <c:lblAlgn val="ctr"/>
        <c:lblOffset val="100"/>
      </c:catAx>
      <c:valAx>
        <c:axId val="1568131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559001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33</xdr:row>
      <xdr:rowOff>123467</xdr:rowOff>
    </xdr:to>
    <xdr:pic>
      <xdr:nvPicPr>
        <xdr:cNvPr id="4" name="รูปภาพ 3" descr="161700116952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1933575"/>
          <a:ext cx="7353300" cy="7343417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284.577217939812" createdVersion="1" refreshedVersion="3" recordCount="11">
  <cacheSource type="worksheet">
    <worksheetSource ref="A1:T12" sheet="Sheet2" r:id="rId2"/>
  </cacheSource>
  <cacheFields count="20">
    <cacheField name="E0" numFmtId="0">
      <sharedItems containsSemiMixedTypes="0" containsString="0" containsNumber="1" containsInteger="1" minValue="181" maxValue="995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6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8">
        <s v="02"/>
        <s v="07"/>
        <s v="06"/>
        <s v="13"/>
        <s v="08"/>
        <s v="15"/>
        <s v="03"/>
        <s v="05"/>
      </sharedItems>
    </cacheField>
    <cacheField name="ชื่อหมู่บ้าน" numFmtId="0">
      <sharedItems count="8">
        <s v="เขวาน้อย"/>
        <s v="โรงพยาบาล"/>
        <s v="วัดบึง"/>
        <s v="อ้น"/>
        <s v="ท่านคร"/>
        <s v="หนองขาม"/>
        <s v="หนองแวง"/>
        <s v="หนองหูลิง"/>
      </sharedItems>
    </cacheField>
    <cacheField name="ตำบล" numFmtId="0">
      <sharedItems count="6">
        <s v="โพธิ์ทอง"/>
        <s v="ในเมือง"/>
        <s v="หัวช้าง"/>
        <s v="บัวแดง"/>
        <s v="เกษตรวิสัย"/>
        <s v="ทุ่งศรีเมือง"/>
      </sharedItems>
    </cacheField>
    <cacheField name="อำเภอ" numFmtId="0">
      <sharedItems count="6">
        <s v="ศรีสมเด็จ"/>
        <s v="เมือง"/>
        <s v="จตุรพักตรพิมาน"/>
        <s v="ปทุมรัตต์"/>
        <s v="เกษตรวิสัย"/>
        <s v="สุวรรณ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3-21T00:00:00"/>
    </cacheField>
    <cacheField name="วันพบผป" numFmtId="14">
      <sharedItems containsSemiMixedTypes="0" containsNonDate="0" containsDate="1" containsString="0" minDate="2021-01-02T00:00:00" maxDate="2021-03-24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12" count="10">
        <n v="9"/>
        <n v="7"/>
        <n v="4"/>
        <n v="1"/>
        <n v="8"/>
        <n v="12"/>
        <n v="2"/>
        <n v="10"/>
        <n v="0"/>
        <n v="11"/>
      </sharedItems>
    </cacheField>
    <cacheField name="Wkdatesick" numFmtId="0">
      <sharedItems containsSemiMixedTypes="0" containsString="0" containsNumber="1" containsInteger="1" minValue="0" maxValue="1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7570"/>
    <s v="26.D.H.F."/>
    <s v="จันสี ภูสังข์"/>
    <m/>
    <s v="หญิง"/>
    <n v="86"/>
    <n v="0"/>
    <s v="เกษตร"/>
    <s v="8"/>
    <x v="0"/>
    <x v="0"/>
    <x v="0"/>
    <x v="0"/>
    <s v="ร้อยเอ็ดธนบุรี"/>
    <d v="2021-02-28T00:00:00"/>
    <d v="2021-03-03T00:00:00"/>
    <m/>
    <d v="2021-01-03T00:00:00"/>
    <x v="0"/>
    <n v="9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1"/>
    <x v="1"/>
    <x v="1"/>
    <x v="1"/>
    <s v="ร้อยเอ็ด"/>
    <d v="2021-02-14T00:00:00"/>
    <d v="2021-02-18T00:00:00"/>
    <m/>
    <d v="2021-01-03T00:00:00"/>
    <x v="1"/>
    <n v="7"/>
  </r>
  <r>
    <n v="4978"/>
    <s v="26.D.H.F."/>
    <s v="สมคิด อเนกศักดิ์"/>
    <s v="746098"/>
    <s v="ชาย"/>
    <n v="42"/>
    <n v="2"/>
    <s v="ค้าขาย"/>
    <s v="27/14"/>
    <x v="2"/>
    <x v="2"/>
    <x v="1"/>
    <x v="1"/>
    <s v="ร้อยเอ็ด"/>
    <d v="2021-01-27T00:00:00"/>
    <d v="2021-01-29T00:00:00"/>
    <m/>
    <d v="2021-01-03T00:00:00"/>
    <x v="2"/>
    <n v="4"/>
  </r>
  <r>
    <n v="181"/>
    <s v="66.Dengue fever"/>
    <s v="ธณัฐพงศ์ สิงห์คง"/>
    <s v="5710647"/>
    <s v="ชาย"/>
    <n v="17"/>
    <n v="11"/>
    <s v="นักเรียน"/>
    <s v="179"/>
    <x v="3"/>
    <x v="3"/>
    <x v="2"/>
    <x v="2"/>
    <s v="จตุรพักตรพิมาน"/>
    <d v="2021-01-04T00:00:00"/>
    <d v="2021-01-04T00:00:00"/>
    <m/>
    <d v="2021-01-03T00:00:00"/>
    <x v="3"/>
    <n v="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4"/>
    <x v="4"/>
    <x v="1"/>
    <x v="1"/>
    <s v="ร้อยเอ็ด"/>
    <d v="2021-02-22T00:00:00"/>
    <d v="2021-02-25T00:00:00"/>
    <m/>
    <d v="2021-01-03T00:00:00"/>
    <x v="4"/>
    <n v="8"/>
  </r>
  <r>
    <n v="9953"/>
    <s v="66.Dengue fever"/>
    <s v="พิมพ์ลภัทร์ คำเสียง"/>
    <s v="5304133"/>
    <s v="หญิง"/>
    <n v="10"/>
    <n v="0"/>
    <s v="นักเรียน"/>
    <s v="17"/>
    <x v="1"/>
    <x v="5"/>
    <x v="3"/>
    <x v="3"/>
    <s v="ปทุมรัตต์"/>
    <d v="2021-03-20T00:00:00"/>
    <d v="2021-03-23T00:00:00"/>
    <m/>
    <d v="2021-01-03T00:00:00"/>
    <x v="5"/>
    <n v="11"/>
  </r>
  <r>
    <n v="1200"/>
    <s v="66.Dengue fever"/>
    <s v="พีรดา วันทา"/>
    <s v="5705971"/>
    <s v="หญิง"/>
    <n v="6"/>
    <n v="10"/>
    <s v="นักเรียน"/>
    <s v="39"/>
    <x v="5"/>
    <x v="3"/>
    <x v="2"/>
    <x v="2"/>
    <s v="จตุรพักตรพิมาน"/>
    <d v="2021-01-13T00:00:00"/>
    <d v="2021-01-14T00:00:00"/>
    <m/>
    <d v="2021-01-03T00:00:00"/>
    <x v="6"/>
    <n v="2"/>
  </r>
  <r>
    <n v="7935"/>
    <s v="66.Dengue fever"/>
    <s v="พุทธนันท์  ดีแก้ว"/>
    <s v="5656936"/>
    <s v="ชาย"/>
    <n v="9"/>
    <n v="0"/>
    <s v="นักเรียน"/>
    <s v="26"/>
    <x v="1"/>
    <x v="5"/>
    <x v="3"/>
    <x v="3"/>
    <s v="ปทุมรัตต์"/>
    <d v="2021-03-04T00:00:00"/>
    <d v="2021-03-08T00:00:00"/>
    <m/>
    <d v="2021-01-03T00:00:00"/>
    <x v="7"/>
    <n v="9"/>
  </r>
  <r>
    <n v="4049"/>
    <s v="66.Dengue fever"/>
    <s v="ศักดิ์สิทธิ์ แสนอินทร์"/>
    <m/>
    <s v="ชาย"/>
    <n v="15"/>
    <n v="0"/>
    <s v="นักเรียน"/>
    <s v="21"/>
    <x v="6"/>
    <x v="6"/>
    <x v="4"/>
    <x v="4"/>
    <s v="เกษตรวิสัย"/>
    <d v="2021-01-01T00:00:00"/>
    <d v="2021-01-02T00:00:00"/>
    <m/>
    <d v="2021-01-03T00:00:00"/>
    <x v="8"/>
    <n v="0"/>
  </r>
  <r>
    <n v="9579"/>
    <s v="66.Dengue fever"/>
    <s v="สิริมา อาศัยสงฆ์"/>
    <s v="460099120"/>
    <s v="หญิง"/>
    <n v="18"/>
    <n v="2"/>
    <s v="นักเรียน"/>
    <s v="171"/>
    <x v="7"/>
    <x v="7"/>
    <x v="5"/>
    <x v="5"/>
    <s v="สุวรรณภูมิ"/>
    <d v="2021-03-14T00:00:00"/>
    <d v="2021-03-15T00:00:00"/>
    <m/>
    <d v="2021-01-03T00:00:00"/>
    <x v="9"/>
    <n v="11"/>
  </r>
  <r>
    <n v="1231"/>
    <s v="66.Dengue fever"/>
    <s v="ไอรดา  พันธ์ผะกา"/>
    <s v="61001892"/>
    <s v="หญิง"/>
    <n v="12"/>
    <n v="0"/>
    <s v="นักเรียน"/>
    <s v="87"/>
    <x v="1"/>
    <x v="5"/>
    <x v="3"/>
    <x v="3"/>
    <s v="ปทุมรัตต์"/>
    <d v="2021-01-10T00:00:00"/>
    <d v="2021-01-13T00:00:00"/>
    <m/>
    <d v="2021-01-03T00:00:00"/>
    <x v="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N2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9">
        <item sd="0" x="0"/>
        <item x="6"/>
        <item x="7"/>
        <item x="2"/>
        <item x="1"/>
        <item x="4"/>
        <item x="3"/>
        <item x="5"/>
        <item t="default"/>
      </items>
    </pivotField>
    <pivotField axis="axisRow" compact="0" outline="0" subtotalTop="0" showAll="0" includeNewItemsInFilter="1" sortType="ascending">
      <items count="9">
        <item x="0"/>
        <item x="4"/>
        <item x="1"/>
        <item x="2"/>
        <item x="5"/>
        <item x="6"/>
        <item x="7"/>
        <item x="3"/>
        <item t="default"/>
      </items>
    </pivotField>
    <pivotField axis="axisRow" compact="0" outline="0" subtotalTop="0" showAll="0" includeNewItemsInFilter="1" sortType="descending">
      <items count="7">
        <item x="1"/>
        <item x="0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7">
        <item x="4"/>
        <item x="2"/>
        <item x="3"/>
        <item x="1"/>
        <item x="0"/>
        <item x="5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1">
        <item x="8"/>
        <item x="3"/>
        <item x="6"/>
        <item x="2"/>
        <item x="1"/>
        <item x="4"/>
        <item x="0"/>
        <item x="7"/>
        <item x="9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1">
    <i>
      <x/>
      <x v="4"/>
      <x v="5"/>
    </i>
    <i t="default" r="1">
      <x v="4"/>
    </i>
    <i t="default">
      <x/>
    </i>
    <i>
      <x v="1"/>
      <x v="2"/>
      <x v="7"/>
    </i>
    <i t="default" r="1">
      <x v="2"/>
    </i>
    <i t="default">
      <x v="1"/>
    </i>
    <i>
      <x v="2"/>
      <x v="3"/>
      <x v="4"/>
    </i>
    <i t="default" r="1">
      <x v="3"/>
    </i>
    <i t="default">
      <x v="2"/>
    </i>
    <i>
      <x v="3"/>
      <x/>
      <x v="1"/>
    </i>
    <i r="2">
      <x v="2"/>
    </i>
    <i r="2">
      <x v="3"/>
    </i>
    <i t="default" r="1">
      <x/>
    </i>
    <i t="default">
      <x v="3"/>
    </i>
    <i>
      <x v="4"/>
      <x v="1"/>
      <x/>
    </i>
    <i t="default" r="1">
      <x v="1"/>
    </i>
    <i t="default">
      <x v="4"/>
    </i>
    <i>
      <x v="5"/>
      <x v="5"/>
      <x v="6"/>
    </i>
    <i t="default" r="1">
      <x v="5"/>
    </i>
    <i t="default">
      <x v="5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ราย" fld="15" subtotal="count" baseField="0" baseItem="0"/>
  </dataFields>
  <formats count="33">
    <format dxfId="32">
      <pivotArea type="all" outline="0" fieldPosition="0"/>
    </format>
    <format dxfId="31">
      <pivotArea grandRow="1" outline="0" fieldPosition="0"/>
    </format>
    <format dxfId="3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grandCol="1" outline="0" fieldPosition="0"/>
    </format>
    <format dxfId="26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type="origin" dataOnly="0" labelOnly="1" outline="0" fieldPosition="0"/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origin" dataOnly="0" labelOnly="1" outline="0" fieldPosition="0"/>
    </format>
    <format dxfId="17">
      <pivotArea field="12" type="button" dataOnly="0" labelOnly="1" outline="0" axis="axisRow" fieldPosition="0"/>
    </format>
    <format dxfId="16">
      <pivotArea field="11" type="button" dataOnly="0" labelOnly="1" outline="0" axis="axisRow" fieldPosition="1"/>
    </format>
    <format dxfId="15">
      <pivotArea field="10" type="button" dataOnly="0" labelOnly="1" outline="0" axis="axisRow" fieldPosition="2"/>
    </format>
    <format dxfId="14">
      <pivotArea field="18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2" count="0" defaultSubtotal="1"/>
        </references>
      </pivotArea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4" sqref="A4"/>
    </sheetView>
  </sheetViews>
  <sheetFormatPr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2" t="s">
        <v>337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162"/>
    </row>
    <row r="2" spans="1:30" ht="23.25">
      <c r="A2" s="164"/>
      <c r="B2" s="164"/>
      <c r="C2" s="82" t="s">
        <v>368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338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3</v>
      </c>
      <c r="E13" s="135"/>
      <c r="F13" s="135"/>
      <c r="G13" s="135"/>
      <c r="H13" s="135"/>
      <c r="I13" s="270"/>
      <c r="J13" s="270"/>
      <c r="K13" s="270"/>
      <c r="L13" s="270"/>
      <c r="M13" s="270"/>
      <c r="N13" s="135">
        <f t="shared" si="0"/>
        <v>11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339</v>
      </c>
      <c r="B14" s="218">
        <f>B13</f>
        <v>5</v>
      </c>
      <c r="C14" s="218">
        <f>B13+C13</f>
        <v>8</v>
      </c>
      <c r="D14" s="218">
        <f>B13+C13+D13</f>
        <v>11</v>
      </c>
      <c r="E14" s="136">
        <f>SUM(B13:E13)</f>
        <v>11</v>
      </c>
      <c r="F14" s="136">
        <f>SUM(B13:F13)</f>
        <v>11</v>
      </c>
      <c r="G14" s="136">
        <f>SUM(B13:G13)</f>
        <v>11</v>
      </c>
      <c r="H14" s="136">
        <f>SUM(B13:H13)</f>
        <v>11</v>
      </c>
      <c r="I14" s="136">
        <f>SUM(B13:I13)</f>
        <v>11</v>
      </c>
      <c r="J14" s="136">
        <f>SUM(B13:J13)</f>
        <v>11</v>
      </c>
      <c r="K14" s="136">
        <f>SUM(B13:K13)</f>
        <v>11</v>
      </c>
      <c r="L14" s="136">
        <f>SUM(B13:L13)</f>
        <v>11</v>
      </c>
      <c r="M14" s="136">
        <f>SUM(B13:M13)</f>
        <v>11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3"/>
      <c r="E31" s="363"/>
      <c r="F31" s="363"/>
      <c r="G31" s="363"/>
      <c r="H31" s="363"/>
      <c r="I31" s="363"/>
      <c r="J31" s="363"/>
      <c r="K31" s="363"/>
    </row>
    <row r="32" spans="1:19">
      <c r="D32" s="363"/>
      <c r="E32" s="363"/>
      <c r="F32" s="363"/>
      <c r="G32" s="363"/>
      <c r="H32" s="363"/>
      <c r="I32" s="363"/>
      <c r="J32" s="363"/>
      <c r="K32" s="363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workbookViewId="0">
      <selection activeCell="L8" sqref="L8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340</v>
      </c>
      <c r="R1" s="367" t="s">
        <v>341</v>
      </c>
      <c r="S1" s="367"/>
      <c r="T1" s="367"/>
      <c r="U1" s="367"/>
      <c r="V1" s="367"/>
      <c r="W1" s="367"/>
    </row>
    <row r="2" spans="1:26" ht="24">
      <c r="B2" s="82" t="s">
        <v>368</v>
      </c>
      <c r="R2" s="43"/>
      <c r="S2" s="43"/>
      <c r="T2" s="368" t="s">
        <v>360</v>
      </c>
      <c r="U2" s="369"/>
      <c r="V2" s="369"/>
      <c r="W2" s="370"/>
    </row>
    <row r="3" spans="1:26" ht="24">
      <c r="A3" s="19" t="s">
        <v>9</v>
      </c>
      <c r="B3" s="364" t="s">
        <v>43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6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1">
        <f t="shared" si="0"/>
        <v>0</v>
      </c>
      <c r="E5" s="330">
        <f t="shared" si="0"/>
        <v>0</v>
      </c>
      <c r="F5" s="330">
        <f t="shared" si="0"/>
        <v>0</v>
      </c>
      <c r="G5" s="330">
        <f t="shared" si="0"/>
        <v>0</v>
      </c>
      <c r="H5" s="330">
        <f t="shared" si="0"/>
        <v>0</v>
      </c>
      <c r="I5" s="330">
        <f t="shared" si="0"/>
        <v>0</v>
      </c>
      <c r="J5" s="330">
        <f t="shared" si="0"/>
        <v>0</v>
      </c>
      <c r="K5" s="330">
        <f t="shared" si="0"/>
        <v>0</v>
      </c>
      <c r="L5" s="330">
        <f t="shared" si="0"/>
        <v>0</v>
      </c>
      <c r="M5" s="330">
        <v>0</v>
      </c>
      <c r="N5" s="149">
        <f t="shared" ref="N5:N27" si="1">SUM(B5:M5)</f>
        <v>3</v>
      </c>
      <c r="O5" s="150">
        <f t="shared" ref="O5:O27" si="2">V5</f>
        <v>1.921438773353487</v>
      </c>
      <c r="R5" s="26" t="s">
        <v>21</v>
      </c>
      <c r="S5" s="5">
        <f>S6+S7</f>
        <v>156133</v>
      </c>
      <c r="T5" s="119">
        <f>T6+T7</f>
        <v>3</v>
      </c>
      <c r="U5" s="47">
        <v>0</v>
      </c>
      <c r="V5" s="48">
        <f>T5*100000/S5</f>
        <v>1.921438773353487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/>
      <c r="F6" s="247"/>
      <c r="G6" s="247"/>
      <c r="H6" s="247"/>
      <c r="I6" s="248"/>
      <c r="J6" s="152"/>
      <c r="K6" s="152"/>
      <c r="L6" s="152"/>
      <c r="M6" s="152"/>
      <c r="N6" s="153">
        <f t="shared" si="1"/>
        <v>3</v>
      </c>
      <c r="O6" s="154">
        <f t="shared" si="2"/>
        <v>8.682062858135092</v>
      </c>
      <c r="R6" s="28" t="s">
        <v>57</v>
      </c>
      <c r="S6" s="7">
        <v>34554</v>
      </c>
      <c r="T6" s="27">
        <f>N6</f>
        <v>3</v>
      </c>
      <c r="U6" s="120">
        <v>0</v>
      </c>
      <c r="V6" s="51">
        <f>T6*100000/S6</f>
        <v>8.682062858135092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/>
      <c r="F7" s="247"/>
      <c r="G7" s="247"/>
      <c r="H7" s="247"/>
      <c r="I7" s="248"/>
      <c r="J7" s="152"/>
      <c r="K7" s="152"/>
      <c r="L7" s="152"/>
      <c r="M7" s="152"/>
      <c r="N7" s="153">
        <f t="shared" si="1"/>
        <v>0</v>
      </c>
      <c r="O7" s="154">
        <f t="shared" si="2"/>
        <v>0</v>
      </c>
      <c r="R7" s="28" t="s">
        <v>22</v>
      </c>
      <c r="S7" s="7">
        <v>121579</v>
      </c>
      <c r="T7" s="27">
        <f t="shared" ref="T7:T26" si="3">N7</f>
        <v>0</v>
      </c>
      <c r="U7" s="50">
        <v>0</v>
      </c>
      <c r="V7" s="51">
        <f t="shared" ref="V7:V26" si="4">T7*100000/S7</f>
        <v>0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/>
      <c r="F8" s="247"/>
      <c r="G8" s="247"/>
      <c r="H8" s="247"/>
      <c r="I8" s="248"/>
      <c r="J8" s="152"/>
      <c r="K8" s="152"/>
      <c r="L8" s="152"/>
      <c r="M8" s="152"/>
      <c r="N8" s="153">
        <f t="shared" si="1"/>
        <v>1</v>
      </c>
      <c r="O8" s="154">
        <f t="shared" si="2"/>
        <v>1.0168285118714728</v>
      </c>
      <c r="R8" s="29" t="s">
        <v>23</v>
      </c>
      <c r="S8" s="12">
        <v>98345</v>
      </c>
      <c r="T8" s="27">
        <f t="shared" si="3"/>
        <v>1</v>
      </c>
      <c r="U8" s="52">
        <v>0</v>
      </c>
      <c r="V8" s="51">
        <f t="shared" si="4"/>
        <v>1.0168285118714728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2</v>
      </c>
      <c r="E9" s="249"/>
      <c r="F9" s="247"/>
      <c r="G9" s="247"/>
      <c r="H9" s="249"/>
      <c r="I9" s="248"/>
      <c r="J9" s="152"/>
      <c r="K9" s="152"/>
      <c r="L9" s="152"/>
      <c r="M9" s="152"/>
      <c r="N9" s="153">
        <f t="shared" si="1"/>
        <v>3</v>
      </c>
      <c r="O9" s="154">
        <f t="shared" si="2"/>
        <v>5.5885695124904524</v>
      </c>
      <c r="R9" s="29" t="s">
        <v>31</v>
      </c>
      <c r="S9" s="12">
        <v>53681</v>
      </c>
      <c r="T9" s="27">
        <f t="shared" si="3"/>
        <v>3</v>
      </c>
      <c r="U9" s="52">
        <v>0</v>
      </c>
      <c r="V9" s="51">
        <f t="shared" si="4"/>
        <v>5.5885695124904524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0</v>
      </c>
      <c r="E10" s="249"/>
      <c r="F10" s="247"/>
      <c r="G10" s="247"/>
      <c r="H10" s="249"/>
      <c r="I10" s="248"/>
      <c r="J10" s="152"/>
      <c r="K10" s="152"/>
      <c r="L10" s="152"/>
      <c r="M10" s="152"/>
      <c r="N10" s="153">
        <f t="shared" si="1"/>
        <v>2</v>
      </c>
      <c r="O10" s="154">
        <f t="shared" si="2"/>
        <v>2.4802202435576279</v>
      </c>
      <c r="R10" s="29" t="s">
        <v>24</v>
      </c>
      <c r="S10" s="12">
        <v>80638</v>
      </c>
      <c r="T10" s="27">
        <f t="shared" si="3"/>
        <v>2</v>
      </c>
      <c r="U10" s="52">
        <v>0</v>
      </c>
      <c r="V10" s="51">
        <f t="shared" si="4"/>
        <v>2.4802202435576279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/>
      <c r="F11" s="247"/>
      <c r="G11" s="247"/>
      <c r="H11" s="249"/>
      <c r="I11" s="248"/>
      <c r="J11" s="152"/>
      <c r="K11" s="152"/>
      <c r="L11" s="152"/>
      <c r="M11" s="152"/>
      <c r="N11" s="153">
        <f t="shared" si="1"/>
        <v>0</v>
      </c>
      <c r="O11" s="154">
        <f t="shared" si="2"/>
        <v>0</v>
      </c>
      <c r="R11" s="29" t="s">
        <v>25</v>
      </c>
      <c r="S11" s="12">
        <v>68373</v>
      </c>
      <c r="T11" s="27">
        <f t="shared" si="3"/>
        <v>0</v>
      </c>
      <c r="U11" s="52">
        <v>0</v>
      </c>
      <c r="V11" s="51">
        <f t="shared" si="4"/>
        <v>0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/>
      <c r="F12" s="247"/>
      <c r="G12" s="247"/>
      <c r="H12" s="249"/>
      <c r="I12" s="248"/>
      <c r="J12" s="152"/>
      <c r="K12" s="152"/>
      <c r="L12" s="152"/>
      <c r="M12" s="152"/>
      <c r="N12" s="153">
        <f t="shared" si="1"/>
        <v>0</v>
      </c>
      <c r="O12" s="154">
        <f t="shared" si="2"/>
        <v>0</v>
      </c>
      <c r="R12" s="29" t="s">
        <v>26</v>
      </c>
      <c r="S12" s="12">
        <v>73394</v>
      </c>
      <c r="T12" s="27">
        <f t="shared" si="3"/>
        <v>0</v>
      </c>
      <c r="U12" s="52">
        <v>0</v>
      </c>
      <c r="V12" s="51">
        <f t="shared" si="4"/>
        <v>0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/>
      <c r="F13" s="247"/>
      <c r="G13" s="247"/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/>
      <c r="F14" s="247"/>
      <c r="G14" s="247"/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/>
      <c r="F15" s="247"/>
      <c r="G15" s="247"/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/>
      <c r="F16" s="247"/>
      <c r="G16" s="247"/>
      <c r="H16" s="249"/>
      <c r="I16" s="248"/>
      <c r="J16" s="152"/>
      <c r="K16" s="152"/>
      <c r="L16" s="152"/>
      <c r="M16" s="152"/>
      <c r="N16" s="153">
        <f t="shared" si="1"/>
        <v>0</v>
      </c>
      <c r="O16" s="154">
        <f t="shared" si="2"/>
        <v>0</v>
      </c>
      <c r="R16" s="29" t="s">
        <v>28</v>
      </c>
      <c r="S16" s="12">
        <v>121515</v>
      </c>
      <c r="T16" s="27">
        <f t="shared" si="3"/>
        <v>0</v>
      </c>
      <c r="U16" s="52">
        <v>0</v>
      </c>
      <c r="V16" s="51">
        <f t="shared" si="4"/>
        <v>0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1</v>
      </c>
      <c r="E17" s="249"/>
      <c r="F17" s="247"/>
      <c r="G17" s="247"/>
      <c r="H17" s="249"/>
      <c r="I17" s="248"/>
      <c r="J17" s="152"/>
      <c r="K17" s="152"/>
      <c r="L17" s="152"/>
      <c r="M17" s="152"/>
      <c r="N17" s="153">
        <f t="shared" si="1"/>
        <v>1</v>
      </c>
      <c r="O17" s="154">
        <f t="shared" si="2"/>
        <v>0.85892205282370626</v>
      </c>
      <c r="R17" s="29" t="s">
        <v>29</v>
      </c>
      <c r="S17" s="12">
        <v>116425</v>
      </c>
      <c r="T17" s="27">
        <f t="shared" si="3"/>
        <v>1</v>
      </c>
      <c r="U17" s="52">
        <v>0</v>
      </c>
      <c r="V17" s="51">
        <f t="shared" si="4"/>
        <v>0.85892205282370626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/>
      <c r="F18" s="247"/>
      <c r="G18" s="247"/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/>
      <c r="F19" s="247"/>
      <c r="G19" s="247"/>
      <c r="H19" s="247"/>
      <c r="I19" s="248"/>
      <c r="J19" s="152"/>
      <c r="K19" s="152"/>
      <c r="L19" s="152"/>
      <c r="M19" s="152"/>
      <c r="N19" s="153">
        <f t="shared" si="1"/>
        <v>0</v>
      </c>
      <c r="O19" s="154">
        <f t="shared" si="2"/>
        <v>0</v>
      </c>
      <c r="R19" s="29" t="s">
        <v>58</v>
      </c>
      <c r="S19" s="12">
        <v>28005</v>
      </c>
      <c r="T19" s="27">
        <f t="shared" si="3"/>
        <v>0</v>
      </c>
      <c r="U19" s="52">
        <v>0</v>
      </c>
      <c r="V19" s="51">
        <f t="shared" si="4"/>
        <v>0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/>
      <c r="F20" s="247"/>
      <c r="G20" s="247"/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/>
      <c r="F21" s="247"/>
      <c r="G21" s="247"/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/>
      <c r="F22" s="247"/>
      <c r="G22" s="247"/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/>
      <c r="F23" s="247"/>
      <c r="G23" s="247"/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/>
      <c r="F24" s="247"/>
      <c r="G24" s="247"/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/>
      <c r="F25" s="247"/>
      <c r="G25" s="247"/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/>
      <c r="F26" s="247"/>
      <c r="G26" s="247"/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3</v>
      </c>
      <c r="E27" s="95">
        <f t="shared" si="5"/>
        <v>0</v>
      </c>
      <c r="F27" s="95">
        <f t="shared" si="5"/>
        <v>0</v>
      </c>
      <c r="G27" s="95">
        <f t="shared" si="5"/>
        <v>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11</v>
      </c>
      <c r="O27" s="96">
        <f t="shared" si="2"/>
        <v>0.84061227141077666</v>
      </c>
      <c r="R27" s="94" t="s">
        <v>64</v>
      </c>
      <c r="S27" s="98">
        <f>SUM(S6:S26)</f>
        <v>1308570</v>
      </c>
      <c r="T27" s="98">
        <f>SUM(T6:T26)</f>
        <v>11</v>
      </c>
      <c r="U27" s="98">
        <f>SUM(U6:U26)</f>
        <v>0</v>
      </c>
      <c r="V27" s="99">
        <f>T27*100000/S27</f>
        <v>0.84061227141077666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A4" workbookViewId="0">
      <selection activeCell="I10" sqref="I10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2">
      <c r="B1" s="83" t="s">
        <v>342</v>
      </c>
      <c r="M1" s="83"/>
      <c r="N1" s="272" t="s">
        <v>343</v>
      </c>
    </row>
    <row r="2" spans="1:22">
      <c r="A2" s="42"/>
      <c r="B2" s="82" t="s">
        <v>369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2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2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0</v>
      </c>
      <c r="P4" s="36">
        <f t="shared" ref="P4:P10" si="0">O4*100000/N4</f>
        <v>0</v>
      </c>
      <c r="Q4" s="2"/>
      <c r="R4" s="70">
        <f>O4*100/O10</f>
        <v>0</v>
      </c>
      <c r="S4" s="71"/>
      <c r="T4" s="72"/>
    </row>
    <row r="5" spans="1:22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3</v>
      </c>
      <c r="P5" s="36">
        <f t="shared" si="0"/>
        <v>3.997737794598696</v>
      </c>
      <c r="R5" s="70">
        <f>O5*100/O10</f>
        <v>27.272727272727273</v>
      </c>
      <c r="S5" s="71"/>
      <c r="T5" s="72"/>
      <c r="V5" s="256"/>
    </row>
    <row r="6" spans="1:22">
      <c r="A6" s="26" t="s">
        <v>21</v>
      </c>
      <c r="B6" s="5">
        <f>B7+B8</f>
        <v>156133</v>
      </c>
      <c r="C6" s="6">
        <f>C7+C8</f>
        <v>2</v>
      </c>
      <c r="D6" s="6">
        <f>D7+D8</f>
        <v>0</v>
      </c>
      <c r="E6" s="58">
        <f>C6+D6</f>
        <v>2</v>
      </c>
      <c r="F6" s="59">
        <f>E6*100000/B6</f>
        <v>1.2809591822356581</v>
      </c>
      <c r="G6" s="6">
        <f>G7+G8</f>
        <v>1</v>
      </c>
      <c r="H6" s="60">
        <f>C6+D6+G6</f>
        <v>3</v>
      </c>
      <c r="I6" s="61">
        <f>H6*100000/B6</f>
        <v>1.921438773353487</v>
      </c>
      <c r="L6" s="107"/>
      <c r="M6" s="17" t="s">
        <v>36</v>
      </c>
      <c r="N6" s="35">
        <v>84248.338076132117</v>
      </c>
      <c r="O6" s="17">
        <v>3</v>
      </c>
      <c r="P6" s="36">
        <f t="shared" si="0"/>
        <v>3.5609011032229629</v>
      </c>
      <c r="R6" s="70">
        <f>O6*100/O10</f>
        <v>27.272727272727273</v>
      </c>
      <c r="S6" s="73"/>
      <c r="T6" s="38"/>
      <c r="V6" s="256"/>
    </row>
    <row r="7" spans="1:22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1</v>
      </c>
      <c r="H7" s="64">
        <f>C7+D7+G7</f>
        <v>3</v>
      </c>
      <c r="I7" s="65">
        <f>H7*100000/B7</f>
        <v>8.682062858135092</v>
      </c>
      <c r="M7" s="17" t="s">
        <v>37</v>
      </c>
      <c r="N7" s="35">
        <v>199998.93546853634</v>
      </c>
      <c r="O7" s="17">
        <v>3</v>
      </c>
      <c r="P7" s="36">
        <f t="shared" si="0"/>
        <v>1.5000079840284737</v>
      </c>
      <c r="R7" s="70">
        <f>O7*100/O10</f>
        <v>27.272727272727273</v>
      </c>
      <c r="S7" s="71"/>
      <c r="T7" s="72"/>
      <c r="V7" s="256"/>
    </row>
    <row r="8" spans="1:22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1</v>
      </c>
      <c r="P8" s="36">
        <f t="shared" si="0"/>
        <v>0.22475344547031906</v>
      </c>
      <c r="R8" s="70">
        <f>O8*100/O10</f>
        <v>9.0909090909090917</v>
      </c>
      <c r="S8" s="71"/>
      <c r="T8" s="72"/>
      <c r="V8" s="256"/>
    </row>
    <row r="9" spans="1:22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1</v>
      </c>
      <c r="H9" s="64">
        <f t="shared" si="3"/>
        <v>1</v>
      </c>
      <c r="I9" s="65">
        <f t="shared" si="4"/>
        <v>1.0168285118714728</v>
      </c>
      <c r="M9" s="17" t="s">
        <v>39</v>
      </c>
      <c r="N9" s="35">
        <v>433946</v>
      </c>
      <c r="O9" s="17">
        <v>1</v>
      </c>
      <c r="P9" s="36">
        <f t="shared" si="0"/>
        <v>0.23044341922727712</v>
      </c>
      <c r="R9" s="70">
        <f>O9*100/O10</f>
        <v>9.0909090909090917</v>
      </c>
      <c r="T9" s="72"/>
      <c r="V9" s="256"/>
    </row>
    <row r="10" spans="1:22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3</v>
      </c>
      <c r="H10" s="64">
        <f t="shared" si="3"/>
        <v>3</v>
      </c>
      <c r="I10" s="65">
        <f t="shared" si="4"/>
        <v>5.5885695124904524</v>
      </c>
      <c r="M10" s="31" t="s">
        <v>41</v>
      </c>
      <c r="N10" s="32">
        <f>SUM(N4:N9)</f>
        <v>1308570.0921336529</v>
      </c>
      <c r="O10" s="32">
        <f>SUM(O4:O9)</f>
        <v>11</v>
      </c>
      <c r="P10" s="33">
        <f t="shared" si="0"/>
        <v>0.84061221222504434</v>
      </c>
      <c r="R10" s="74">
        <f>SUM(R4:R9)</f>
        <v>100</v>
      </c>
      <c r="T10" s="72"/>
      <c r="V10" s="256"/>
    </row>
    <row r="11" spans="1:22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2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2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0</v>
      </c>
      <c r="H13" s="64">
        <f t="shared" si="3"/>
        <v>0</v>
      </c>
      <c r="I13" s="65">
        <f t="shared" si="4"/>
        <v>0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2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6</v>
      </c>
      <c r="P14" s="36">
        <f>O14*100000/N14</f>
        <v>0.9195430484078112</v>
      </c>
      <c r="R14" s="79"/>
    </row>
    <row r="15" spans="1:22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5</v>
      </c>
      <c r="P15" s="36">
        <f>O15*100000/N15</f>
        <v>0.76211147556975456</v>
      </c>
    </row>
    <row r="16" spans="1:22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11</v>
      </c>
      <c r="P16" s="69">
        <f>O16*100000/N16</f>
        <v>0.84061227141077666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0</v>
      </c>
      <c r="H17" s="64">
        <f t="shared" si="3"/>
        <v>0</v>
      </c>
      <c r="I17" s="65">
        <f t="shared" si="4"/>
        <v>0</v>
      </c>
    </row>
    <row r="18" spans="1:22">
      <c r="A18" s="29" t="s">
        <v>29</v>
      </c>
      <c r="B18" s="12">
        <v>116425</v>
      </c>
      <c r="C18" s="8">
        <v>0</v>
      </c>
      <c r="D18" s="9">
        <v>0</v>
      </c>
      <c r="E18" s="62">
        <f t="shared" si="1"/>
        <v>0</v>
      </c>
      <c r="F18" s="63">
        <f t="shared" si="2"/>
        <v>0</v>
      </c>
      <c r="G18" s="10">
        <v>1</v>
      </c>
      <c r="H18" s="64">
        <f t="shared" si="3"/>
        <v>1</v>
      </c>
      <c r="I18" s="65">
        <f t="shared" si="4"/>
        <v>0.85892205282370626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3</v>
      </c>
      <c r="D28" s="103">
        <f>SUM(D7:D27)</f>
        <v>0</v>
      </c>
      <c r="E28" s="103">
        <f>SUM(E7:E27)</f>
        <v>3</v>
      </c>
      <c r="F28" s="104">
        <f>E28*100000/B28</f>
        <v>0.22925789220293907</v>
      </c>
      <c r="G28" s="103">
        <f>SUM(G7:G27)</f>
        <v>8</v>
      </c>
      <c r="H28" s="103">
        <f>C28+D28+G28</f>
        <v>11</v>
      </c>
      <c r="I28" s="104">
        <f>H28*100000/B28</f>
        <v>0.84061227141077666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344</v>
      </c>
    </row>
    <row r="2" spans="1:54" ht="23.25">
      <c r="A2" s="83"/>
      <c r="B2" s="127"/>
      <c r="C2" s="82" t="s">
        <v>369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1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3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0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0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1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1</v>
      </c>
      <c r="N15" s="66">
        <v>0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11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0</v>
      </c>
      <c r="M25" s="144">
        <f t="shared" si="1"/>
        <v>2</v>
      </c>
      <c r="N25" s="144">
        <f t="shared" si="1"/>
        <v>0</v>
      </c>
      <c r="O25" s="144">
        <f t="shared" si="1"/>
        <v>0</v>
      </c>
      <c r="P25" s="144">
        <f t="shared" si="1"/>
        <v>0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345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370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346</v>
      </c>
      <c r="B31" s="304">
        <f>SUM(C31:BB31)</f>
        <v>11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2</v>
      </c>
      <c r="L31" s="305">
        <f t="shared" si="3"/>
        <v>0</v>
      </c>
      <c r="M31" s="305">
        <f t="shared" si="3"/>
        <v>2</v>
      </c>
      <c r="N31" s="305">
        <f t="shared" si="3"/>
        <v>0</v>
      </c>
      <c r="O31" s="305">
        <f t="shared" si="3"/>
        <v>0</v>
      </c>
      <c r="P31" s="305">
        <f t="shared" si="3"/>
        <v>0</v>
      </c>
      <c r="Q31" s="305">
        <f t="shared" si="3"/>
        <v>0</v>
      </c>
      <c r="R31" s="305">
        <f t="shared" si="3"/>
        <v>0</v>
      </c>
      <c r="S31" s="305">
        <f t="shared" si="3"/>
        <v>0</v>
      </c>
      <c r="T31" s="305">
        <f t="shared" si="3"/>
        <v>0</v>
      </c>
      <c r="U31" s="305">
        <f t="shared" si="3"/>
        <v>0</v>
      </c>
      <c r="V31" s="305">
        <f t="shared" si="3"/>
        <v>0</v>
      </c>
      <c r="W31" s="305">
        <f t="shared" si="3"/>
        <v>0</v>
      </c>
      <c r="X31" s="305">
        <f t="shared" si="3"/>
        <v>0</v>
      </c>
      <c r="Y31" s="305">
        <f t="shared" si="3"/>
        <v>0</v>
      </c>
      <c r="Z31" s="305">
        <f t="shared" si="3"/>
        <v>0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353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3" sqref="A3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371</v>
      </c>
    </row>
    <row r="2" spans="1:17">
      <c r="A2" s="225" t="s">
        <v>195</v>
      </c>
      <c r="B2" s="225" t="s">
        <v>196</v>
      </c>
      <c r="C2" s="226" t="s">
        <v>372</v>
      </c>
      <c r="D2" s="227" t="s">
        <v>373</v>
      </c>
      <c r="E2" s="227" t="s">
        <v>361</v>
      </c>
      <c r="F2" s="227" t="s">
        <v>362</v>
      </c>
      <c r="G2" s="227" t="s">
        <v>367</v>
      </c>
      <c r="H2" s="227" t="s">
        <v>374</v>
      </c>
      <c r="I2" s="242" t="s">
        <v>197</v>
      </c>
    </row>
    <row r="3" spans="1:17">
      <c r="A3" s="266" t="s">
        <v>21</v>
      </c>
      <c r="B3" s="266" t="s">
        <v>157</v>
      </c>
      <c r="C3" s="264">
        <v>3</v>
      </c>
      <c r="D3" s="265">
        <v>0</v>
      </c>
      <c r="E3" s="263">
        <v>0</v>
      </c>
      <c r="F3" s="263">
        <v>0</v>
      </c>
      <c r="G3" s="263">
        <v>0</v>
      </c>
      <c r="H3" s="263">
        <v>0</v>
      </c>
      <c r="I3" s="361">
        <v>1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0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67">
        <v>0</v>
      </c>
      <c r="J4" s="251"/>
      <c r="K4" s="371" t="s">
        <v>199</v>
      </c>
      <c r="L4" s="371"/>
      <c r="M4" s="371"/>
      <c r="N4" s="371"/>
      <c r="O4" s="371"/>
      <c r="P4" s="371"/>
      <c r="Q4" s="371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1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67">
        <v>0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1</v>
      </c>
      <c r="D31" s="265">
        <v>2</v>
      </c>
      <c r="E31" s="263">
        <v>1</v>
      </c>
      <c r="F31" s="263">
        <v>0</v>
      </c>
      <c r="G31" s="263">
        <v>1</v>
      </c>
      <c r="H31" s="263">
        <v>0</v>
      </c>
      <c r="I31" s="359">
        <v>3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0</v>
      </c>
      <c r="E33" s="263">
        <v>0</v>
      </c>
      <c r="F33" s="263">
        <v>0</v>
      </c>
      <c r="G33" s="263">
        <v>0</v>
      </c>
      <c r="H33" s="263">
        <v>0</v>
      </c>
      <c r="I33" s="267">
        <v>0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0</v>
      </c>
      <c r="E35" s="263">
        <v>0</v>
      </c>
      <c r="F35" s="263">
        <v>0</v>
      </c>
      <c r="G35" s="263">
        <v>0</v>
      </c>
      <c r="H35" s="263">
        <v>0</v>
      </c>
      <c r="I35" s="267">
        <v>0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2</v>
      </c>
      <c r="D39" s="265">
        <v>0</v>
      </c>
      <c r="E39" s="263">
        <v>0</v>
      </c>
      <c r="F39" s="263">
        <v>0</v>
      </c>
      <c r="G39" s="263">
        <v>0</v>
      </c>
      <c r="H39" s="263">
        <v>0</v>
      </c>
      <c r="I39" s="271">
        <v>1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0</v>
      </c>
      <c r="E43" s="263">
        <v>0</v>
      </c>
      <c r="F43" s="263">
        <v>0</v>
      </c>
      <c r="G43" s="263">
        <v>0</v>
      </c>
      <c r="H43" s="263">
        <v>0</v>
      </c>
      <c r="I43" s="267">
        <v>0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0</v>
      </c>
      <c r="E47" s="263">
        <v>0</v>
      </c>
      <c r="F47" s="263">
        <v>0</v>
      </c>
      <c r="G47" s="263">
        <v>0</v>
      </c>
      <c r="H47" s="263">
        <v>0</v>
      </c>
      <c r="I47" s="267">
        <v>0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67">
        <v>0</v>
      </c>
      <c r="J55" s="251"/>
    </row>
    <row r="56" spans="1:10">
      <c r="A56" s="266" t="s">
        <v>25</v>
      </c>
      <c r="B56" s="266" t="s">
        <v>235</v>
      </c>
      <c r="C56" s="264">
        <v>0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67">
        <v>0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0</v>
      </c>
      <c r="E58" s="263">
        <v>0</v>
      </c>
      <c r="F58" s="263">
        <v>0</v>
      </c>
      <c r="G58" s="263">
        <v>0</v>
      </c>
      <c r="H58" s="263">
        <v>0</v>
      </c>
      <c r="I58" s="267">
        <v>0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0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67">
        <v>0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0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67">
        <v>0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0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67">
        <v>0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67">
        <v>0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0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67">
        <v>0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0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67">
        <v>0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1</v>
      </c>
      <c r="E139" s="263">
        <v>0</v>
      </c>
      <c r="F139" s="263">
        <v>0</v>
      </c>
      <c r="G139" s="263">
        <v>1</v>
      </c>
      <c r="H139" s="263">
        <v>0</v>
      </c>
      <c r="I139" s="359">
        <v>3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67">
        <v>0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0</v>
      </c>
      <c r="D165" s="265">
        <v>1</v>
      </c>
      <c r="E165" s="263">
        <v>1</v>
      </c>
      <c r="F165" s="263">
        <v>0</v>
      </c>
      <c r="G165" s="263">
        <v>0</v>
      </c>
      <c r="H165" s="263">
        <v>0</v>
      </c>
      <c r="I165" s="360">
        <v>2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7</v>
      </c>
      <c r="D196" s="262">
        <f>E196+F196+G196+H196</f>
        <v>4</v>
      </c>
      <c r="E196" s="233">
        <f>SUM(E3:E195)</f>
        <v>2</v>
      </c>
      <c r="F196" s="233">
        <f>SUM(F3:F195)</f>
        <v>0</v>
      </c>
      <c r="G196" s="233">
        <f>SUM(G3:G195)</f>
        <v>2</v>
      </c>
      <c r="H196" s="233">
        <f>SUM(H3:H195)</f>
        <v>0</v>
      </c>
      <c r="I196" s="245"/>
      <c r="J196" s="234"/>
    </row>
    <row r="197" spans="1:10">
      <c r="A197" s="235" t="s">
        <v>380</v>
      </c>
      <c r="B197" s="236"/>
      <c r="C197" s="372">
        <f>C196+D196</f>
        <v>11</v>
      </c>
      <c r="D197" s="373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N35"/>
  <sheetViews>
    <sheetView workbookViewId="0">
      <selection activeCell="B3" sqref="B3"/>
    </sheetView>
  </sheetViews>
  <sheetFormatPr defaultRowHeight="21"/>
  <cols>
    <col min="1" max="1" width="24.28515625" style="329" bestFit="1" customWidth="1"/>
    <col min="2" max="2" width="14.140625" style="329" customWidth="1"/>
    <col min="3" max="3" width="13.140625" style="329" bestFit="1" customWidth="1"/>
    <col min="4" max="13" width="9.140625" style="329" customWidth="1"/>
    <col min="14" max="14" width="14.28515625" style="329" bestFit="1" customWidth="1"/>
    <col min="15" max="16384" width="9.140625" style="329"/>
  </cols>
  <sheetData>
    <row r="1" spans="1:14" ht="23.25">
      <c r="A1" s="268" t="s">
        <v>336</v>
      </c>
      <c r="B1" s="268"/>
    </row>
    <row r="2" spans="1:14" ht="25.5">
      <c r="A2"/>
      <c r="B2" s="269" t="s">
        <v>379</v>
      </c>
    </row>
    <row r="3" spans="1:14" ht="23.25">
      <c r="A3"/>
      <c r="B3"/>
      <c r="C3"/>
      <c r="D3"/>
      <c r="E3"/>
      <c r="F3"/>
      <c r="G3"/>
      <c r="H3"/>
      <c r="I3"/>
      <c r="J3"/>
    </row>
    <row r="4" spans="1:14" s="335" customFormat="1" ht="23.25">
      <c r="A4" s="346" t="s">
        <v>330</v>
      </c>
      <c r="B4" s="347"/>
      <c r="C4" s="347"/>
      <c r="D4" s="346" t="s">
        <v>331</v>
      </c>
      <c r="E4" s="347"/>
      <c r="F4" s="347"/>
      <c r="G4" s="347"/>
      <c r="H4" s="347"/>
      <c r="I4" s="347"/>
      <c r="J4" s="347"/>
      <c r="K4" s="347"/>
      <c r="L4" s="347"/>
      <c r="M4" s="347"/>
      <c r="N4" s="348"/>
    </row>
    <row r="5" spans="1:14" s="335" customFormat="1" ht="23.25">
      <c r="A5" s="346" t="s">
        <v>9</v>
      </c>
      <c r="B5" s="346" t="s">
        <v>42</v>
      </c>
      <c r="C5" s="346" t="s">
        <v>328</v>
      </c>
      <c r="D5" s="346">
        <v>0</v>
      </c>
      <c r="E5" s="349">
        <v>1</v>
      </c>
      <c r="F5" s="349">
        <v>2</v>
      </c>
      <c r="G5" s="349">
        <v>4</v>
      </c>
      <c r="H5" s="349">
        <v>7</v>
      </c>
      <c r="I5" s="349">
        <v>8</v>
      </c>
      <c r="J5" s="349">
        <v>9</v>
      </c>
      <c r="K5" s="349">
        <v>10</v>
      </c>
      <c r="L5" s="349">
        <v>11</v>
      </c>
      <c r="M5" s="349">
        <v>12</v>
      </c>
      <c r="N5" s="350" t="s">
        <v>332</v>
      </c>
    </row>
    <row r="6" spans="1:14" s="335" customFormat="1" ht="23.25">
      <c r="A6" s="332" t="s">
        <v>23</v>
      </c>
      <c r="B6" s="332" t="s">
        <v>23</v>
      </c>
      <c r="C6" s="332" t="s">
        <v>173</v>
      </c>
      <c r="D6" s="337">
        <v>1</v>
      </c>
      <c r="E6" s="338"/>
      <c r="F6" s="338"/>
      <c r="G6" s="338"/>
      <c r="H6" s="338"/>
      <c r="I6" s="338"/>
      <c r="J6" s="338"/>
      <c r="K6" s="338"/>
      <c r="L6" s="338"/>
      <c r="M6" s="338"/>
      <c r="N6" s="339">
        <v>1</v>
      </c>
    </row>
    <row r="7" spans="1:14" s="335" customFormat="1" ht="23.25">
      <c r="A7" s="333"/>
      <c r="B7" s="332" t="s">
        <v>333</v>
      </c>
      <c r="C7" s="336"/>
      <c r="D7" s="337">
        <v>1</v>
      </c>
      <c r="E7" s="338"/>
      <c r="F7" s="338"/>
      <c r="G7" s="338"/>
      <c r="H7" s="338"/>
      <c r="I7" s="338"/>
      <c r="J7" s="338"/>
      <c r="K7" s="338"/>
      <c r="L7" s="338"/>
      <c r="M7" s="338"/>
      <c r="N7" s="339">
        <v>1</v>
      </c>
    </row>
    <row r="8" spans="1:14" s="335" customFormat="1" ht="23.25">
      <c r="A8" s="351" t="s">
        <v>333</v>
      </c>
      <c r="B8" s="352"/>
      <c r="C8" s="352"/>
      <c r="D8" s="353">
        <v>1</v>
      </c>
      <c r="E8" s="354"/>
      <c r="F8" s="354"/>
      <c r="G8" s="354"/>
      <c r="H8" s="354"/>
      <c r="I8" s="354"/>
      <c r="J8" s="354"/>
      <c r="K8" s="354"/>
      <c r="L8" s="354"/>
      <c r="M8" s="354"/>
      <c r="N8" s="355">
        <v>1</v>
      </c>
    </row>
    <row r="9" spans="1:14" s="335" customFormat="1" ht="23.25">
      <c r="A9" s="332" t="s">
        <v>24</v>
      </c>
      <c r="B9" s="332" t="s">
        <v>226</v>
      </c>
      <c r="C9" s="332" t="s">
        <v>329</v>
      </c>
      <c r="D9" s="337"/>
      <c r="E9" s="338">
        <v>1</v>
      </c>
      <c r="F9" s="338">
        <v>1</v>
      </c>
      <c r="G9" s="338"/>
      <c r="H9" s="338"/>
      <c r="I9" s="338"/>
      <c r="J9" s="338"/>
      <c r="K9" s="338"/>
      <c r="L9" s="338"/>
      <c r="M9" s="338"/>
      <c r="N9" s="339">
        <v>2</v>
      </c>
    </row>
    <row r="10" spans="1:14" s="335" customFormat="1" ht="23.25">
      <c r="A10" s="333"/>
      <c r="B10" s="332" t="s">
        <v>356</v>
      </c>
      <c r="C10" s="336"/>
      <c r="D10" s="337"/>
      <c r="E10" s="338">
        <v>1</v>
      </c>
      <c r="F10" s="338">
        <v>1</v>
      </c>
      <c r="G10" s="338"/>
      <c r="H10" s="338"/>
      <c r="I10" s="338"/>
      <c r="J10" s="338"/>
      <c r="K10" s="338"/>
      <c r="L10" s="338"/>
      <c r="M10" s="338"/>
      <c r="N10" s="339">
        <v>2</v>
      </c>
    </row>
    <row r="11" spans="1:14" s="335" customFormat="1" ht="23.25">
      <c r="A11" s="351" t="s">
        <v>334</v>
      </c>
      <c r="B11" s="352"/>
      <c r="C11" s="352"/>
      <c r="D11" s="353"/>
      <c r="E11" s="354">
        <v>1</v>
      </c>
      <c r="F11" s="354">
        <v>1</v>
      </c>
      <c r="G11" s="354"/>
      <c r="H11" s="354"/>
      <c r="I11" s="354"/>
      <c r="J11" s="354"/>
      <c r="K11" s="354"/>
      <c r="L11" s="354"/>
      <c r="M11" s="354"/>
      <c r="N11" s="355">
        <v>2</v>
      </c>
    </row>
    <row r="12" spans="1:14" s="335" customFormat="1" ht="23.25">
      <c r="A12" s="332" t="s">
        <v>31</v>
      </c>
      <c r="B12" s="332" t="s">
        <v>220</v>
      </c>
      <c r="C12" s="332" t="s">
        <v>303</v>
      </c>
      <c r="D12" s="337"/>
      <c r="E12" s="338"/>
      <c r="F12" s="338">
        <v>1</v>
      </c>
      <c r="G12" s="338"/>
      <c r="H12" s="338"/>
      <c r="I12" s="338"/>
      <c r="J12" s="338"/>
      <c r="K12" s="338">
        <v>1</v>
      </c>
      <c r="L12" s="338"/>
      <c r="M12" s="338">
        <v>1</v>
      </c>
      <c r="N12" s="339">
        <v>3</v>
      </c>
    </row>
    <row r="13" spans="1:14" s="335" customFormat="1" ht="23.25">
      <c r="A13" s="333"/>
      <c r="B13" s="332" t="s">
        <v>357</v>
      </c>
      <c r="C13" s="336"/>
      <c r="D13" s="337"/>
      <c r="E13" s="338"/>
      <c r="F13" s="338">
        <v>1</v>
      </c>
      <c r="G13" s="338"/>
      <c r="H13" s="338"/>
      <c r="I13" s="338"/>
      <c r="J13" s="338"/>
      <c r="K13" s="338">
        <v>1</v>
      </c>
      <c r="L13" s="338"/>
      <c r="M13" s="338">
        <v>1</v>
      </c>
      <c r="N13" s="339">
        <v>3</v>
      </c>
    </row>
    <row r="14" spans="1:14" s="335" customFormat="1" ht="23.25">
      <c r="A14" s="351" t="s">
        <v>335</v>
      </c>
      <c r="B14" s="352"/>
      <c r="C14" s="352"/>
      <c r="D14" s="353"/>
      <c r="E14" s="354"/>
      <c r="F14" s="354">
        <v>1</v>
      </c>
      <c r="G14" s="354"/>
      <c r="H14" s="354"/>
      <c r="I14" s="354"/>
      <c r="J14" s="354"/>
      <c r="K14" s="354">
        <v>1</v>
      </c>
      <c r="L14" s="354"/>
      <c r="M14" s="354">
        <v>1</v>
      </c>
      <c r="N14" s="355">
        <v>3</v>
      </c>
    </row>
    <row r="15" spans="1:14" s="335" customFormat="1" ht="23.25">
      <c r="A15" s="332" t="s">
        <v>21</v>
      </c>
      <c r="B15" s="332" t="s">
        <v>157</v>
      </c>
      <c r="C15" s="332" t="s">
        <v>359</v>
      </c>
      <c r="D15" s="337"/>
      <c r="E15" s="338"/>
      <c r="F15" s="338"/>
      <c r="G15" s="338"/>
      <c r="H15" s="338"/>
      <c r="I15" s="338">
        <v>1</v>
      </c>
      <c r="J15" s="338"/>
      <c r="K15" s="338"/>
      <c r="L15" s="338"/>
      <c r="M15" s="338"/>
      <c r="N15" s="339">
        <v>1</v>
      </c>
    </row>
    <row r="16" spans="1:14" s="335" customFormat="1" ht="23.25">
      <c r="A16" s="333"/>
      <c r="B16" s="333"/>
      <c r="C16" s="334" t="s">
        <v>363</v>
      </c>
      <c r="D16" s="340"/>
      <c r="E16" s="341"/>
      <c r="F16" s="341"/>
      <c r="G16" s="341"/>
      <c r="H16" s="341">
        <v>1</v>
      </c>
      <c r="I16" s="341"/>
      <c r="J16" s="341"/>
      <c r="K16" s="341"/>
      <c r="L16" s="341"/>
      <c r="M16" s="341"/>
      <c r="N16" s="342">
        <v>1</v>
      </c>
    </row>
    <row r="17" spans="1:14" s="335" customFormat="1" ht="23.25">
      <c r="A17" s="333"/>
      <c r="B17" s="333"/>
      <c r="C17" s="334" t="s">
        <v>354</v>
      </c>
      <c r="D17" s="340"/>
      <c r="E17" s="341"/>
      <c r="F17" s="341"/>
      <c r="G17" s="341">
        <v>1</v>
      </c>
      <c r="H17" s="341"/>
      <c r="I17" s="341"/>
      <c r="J17" s="341"/>
      <c r="K17" s="341"/>
      <c r="L17" s="341"/>
      <c r="M17" s="341"/>
      <c r="N17" s="342">
        <v>1</v>
      </c>
    </row>
    <row r="18" spans="1:14" s="335" customFormat="1" ht="23.25">
      <c r="A18" s="333"/>
      <c r="B18" s="332" t="s">
        <v>358</v>
      </c>
      <c r="C18" s="336"/>
      <c r="D18" s="337"/>
      <c r="E18" s="338"/>
      <c r="F18" s="338"/>
      <c r="G18" s="338">
        <v>1</v>
      </c>
      <c r="H18" s="338">
        <v>1</v>
      </c>
      <c r="I18" s="338">
        <v>1</v>
      </c>
      <c r="J18" s="338"/>
      <c r="K18" s="338"/>
      <c r="L18" s="338"/>
      <c r="M18" s="338"/>
      <c r="N18" s="339">
        <v>3</v>
      </c>
    </row>
    <row r="19" spans="1:14" s="335" customFormat="1" ht="23.25">
      <c r="A19" s="351" t="s">
        <v>355</v>
      </c>
      <c r="B19" s="352"/>
      <c r="C19" s="352"/>
      <c r="D19" s="353"/>
      <c r="E19" s="354"/>
      <c r="F19" s="354"/>
      <c r="G19" s="354">
        <v>1</v>
      </c>
      <c r="H19" s="354">
        <v>1</v>
      </c>
      <c r="I19" s="354">
        <v>1</v>
      </c>
      <c r="J19" s="354"/>
      <c r="K19" s="354"/>
      <c r="L19" s="354"/>
      <c r="M19" s="354"/>
      <c r="N19" s="355">
        <v>3</v>
      </c>
    </row>
    <row r="20" spans="1:14" s="335" customFormat="1" ht="23.25">
      <c r="A20" s="332" t="s">
        <v>59</v>
      </c>
      <c r="B20" s="332" t="s">
        <v>253</v>
      </c>
      <c r="C20" s="332" t="s">
        <v>364</v>
      </c>
      <c r="D20" s="337"/>
      <c r="E20" s="338"/>
      <c r="F20" s="338"/>
      <c r="G20" s="338"/>
      <c r="H20" s="338"/>
      <c r="I20" s="338"/>
      <c r="J20" s="338">
        <v>1</v>
      </c>
      <c r="K20" s="338"/>
      <c r="L20" s="338"/>
      <c r="M20" s="338"/>
      <c r="N20" s="339">
        <v>1</v>
      </c>
    </row>
    <row r="21" spans="1:14" s="335" customFormat="1" ht="23.25">
      <c r="A21" s="333"/>
      <c r="B21" s="332" t="s">
        <v>365</v>
      </c>
      <c r="C21" s="336"/>
      <c r="D21" s="337"/>
      <c r="E21" s="338"/>
      <c r="F21" s="338"/>
      <c r="G21" s="338"/>
      <c r="H21" s="338"/>
      <c r="I21" s="338"/>
      <c r="J21" s="338">
        <v>1</v>
      </c>
      <c r="K21" s="338"/>
      <c r="L21" s="338"/>
      <c r="M21" s="338"/>
      <c r="N21" s="339">
        <v>1</v>
      </c>
    </row>
    <row r="22" spans="1:14" s="335" customFormat="1" ht="23.25">
      <c r="A22" s="351" t="s">
        <v>366</v>
      </c>
      <c r="B22" s="352"/>
      <c r="C22" s="352"/>
      <c r="D22" s="353"/>
      <c r="E22" s="354"/>
      <c r="F22" s="354"/>
      <c r="G22" s="354"/>
      <c r="H22" s="354"/>
      <c r="I22" s="354"/>
      <c r="J22" s="354">
        <v>1</v>
      </c>
      <c r="K22" s="354"/>
      <c r="L22" s="354"/>
      <c r="M22" s="354"/>
      <c r="N22" s="355">
        <v>1</v>
      </c>
    </row>
    <row r="23" spans="1:14" s="335" customFormat="1" ht="23.25">
      <c r="A23" s="332" t="s">
        <v>29</v>
      </c>
      <c r="B23" s="332" t="s">
        <v>294</v>
      </c>
      <c r="C23" s="332" t="s">
        <v>376</v>
      </c>
      <c r="D23" s="337"/>
      <c r="E23" s="338"/>
      <c r="F23" s="338"/>
      <c r="G23" s="338"/>
      <c r="H23" s="338"/>
      <c r="I23" s="338"/>
      <c r="J23" s="338"/>
      <c r="K23" s="338"/>
      <c r="L23" s="338">
        <v>1</v>
      </c>
      <c r="M23" s="338"/>
      <c r="N23" s="339">
        <v>1</v>
      </c>
    </row>
    <row r="24" spans="1:14" s="335" customFormat="1" ht="23.25">
      <c r="A24" s="333"/>
      <c r="B24" s="332" t="s">
        <v>377</v>
      </c>
      <c r="C24" s="336"/>
      <c r="D24" s="337"/>
      <c r="E24" s="338"/>
      <c r="F24" s="338"/>
      <c r="G24" s="338"/>
      <c r="H24" s="338"/>
      <c r="I24" s="338"/>
      <c r="J24" s="338"/>
      <c r="K24" s="338"/>
      <c r="L24" s="338">
        <v>1</v>
      </c>
      <c r="M24" s="338"/>
      <c r="N24" s="339">
        <v>1</v>
      </c>
    </row>
    <row r="25" spans="1:14" s="335" customFormat="1" ht="23.25">
      <c r="A25" s="351" t="s">
        <v>378</v>
      </c>
      <c r="B25" s="352"/>
      <c r="C25" s="352"/>
      <c r="D25" s="353"/>
      <c r="E25" s="354"/>
      <c r="F25" s="354"/>
      <c r="G25" s="354"/>
      <c r="H25" s="354"/>
      <c r="I25" s="354"/>
      <c r="J25" s="354"/>
      <c r="K25" s="354"/>
      <c r="L25" s="354">
        <v>1</v>
      </c>
      <c r="M25" s="354"/>
      <c r="N25" s="355">
        <v>1</v>
      </c>
    </row>
    <row r="26" spans="1:14" s="358" customFormat="1" ht="23.25">
      <c r="A26" s="356" t="s">
        <v>332</v>
      </c>
      <c r="B26" s="357"/>
      <c r="C26" s="357"/>
      <c r="D26" s="343">
        <v>1</v>
      </c>
      <c r="E26" s="344">
        <v>1</v>
      </c>
      <c r="F26" s="344">
        <v>2</v>
      </c>
      <c r="G26" s="344">
        <v>1</v>
      </c>
      <c r="H26" s="344">
        <v>1</v>
      </c>
      <c r="I26" s="344">
        <v>1</v>
      </c>
      <c r="J26" s="344">
        <v>1</v>
      </c>
      <c r="K26" s="344">
        <v>1</v>
      </c>
      <c r="L26" s="344">
        <v>1</v>
      </c>
      <c r="M26" s="344">
        <v>1</v>
      </c>
      <c r="N26" s="345">
        <v>11</v>
      </c>
    </row>
    <row r="27" spans="1:14" customFormat="1" ht="21.75"/>
    <row r="28" spans="1:14" customFormat="1" ht="21.75"/>
    <row r="29" spans="1:14" customFormat="1" ht="21.75"/>
    <row r="30" spans="1:14" customFormat="1" ht="21.75"/>
    <row r="31" spans="1:14" customFormat="1" ht="21.75"/>
    <row r="32" spans="1:14" customFormat="1" ht="21.75"/>
    <row r="33" customFormat="1" ht="21.75"/>
    <row r="34" customFormat="1" ht="21.75"/>
    <row r="35" customFormat="1" ht="21.7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A35" sqref="A35"/>
    </sheetView>
  </sheetViews>
  <sheetFormatPr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375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348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349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350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351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346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0</v>
      </c>
      <c r="G12" s="88">
        <f>รายเดือน64!F5</f>
        <v>0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3</v>
      </c>
      <c r="P12" s="159"/>
    </row>
    <row r="13" spans="1:19">
      <c r="A13" s="195"/>
      <c r="B13" s="200" t="s">
        <v>352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3</v>
      </c>
      <c r="G13" s="30">
        <f>C12+D12+E12+F12+G12</f>
        <v>3</v>
      </c>
      <c r="H13" s="30">
        <f>C12+D12+E12+F12+G12+H12</f>
        <v>3</v>
      </c>
      <c r="I13" s="30">
        <f>C12+D12+E12+F12+G12+H12+I12</f>
        <v>3</v>
      </c>
      <c r="J13" s="30">
        <f>C12+D12+E12+F12+G12+H12+I12+J12</f>
        <v>3</v>
      </c>
      <c r="K13" s="30">
        <f>C12+D12+E12+F12+G12+H12+I12+J12+K12</f>
        <v>3</v>
      </c>
      <c r="L13" s="30">
        <f>C12+D12+E12+F12+G12+H12+I12+J12+K12+L12</f>
        <v>3</v>
      </c>
      <c r="M13" s="30">
        <f>C12+D12+E12+F12+G12+H12+I12+J12+K12+L12+M12</f>
        <v>3</v>
      </c>
      <c r="N13" s="30">
        <f>C12+D12+E12+F12+G12+H12+I12+J12+K12+L12+M12+N12</f>
        <v>3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349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350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351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346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0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3</v>
      </c>
    </row>
    <row r="23" spans="1:18">
      <c r="A23" s="203"/>
      <c r="B23" s="200" t="s">
        <v>352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3</v>
      </c>
      <c r="H23" s="30">
        <f>C22+D22+E22+F22+G22+H22</f>
        <v>3</v>
      </c>
      <c r="I23" s="30">
        <f>C22+D22+E22+F22+G22+H22+I22</f>
        <v>3</v>
      </c>
      <c r="J23" s="30">
        <f>C22+D22+E22+F22+G22+H22+I22+J22</f>
        <v>3</v>
      </c>
      <c r="K23" s="30">
        <f>C22+D22+E22+F22+G22+H22+I22+J22+K22</f>
        <v>3</v>
      </c>
      <c r="L23" s="30">
        <f>C22+D22+E22+F22+G22+H22+I22+J22+K22+L22</f>
        <v>3</v>
      </c>
      <c r="M23" s="30">
        <f>C22+D22+E22+F22+G22+H22+I22+J22+K22+L22+M22</f>
        <v>3</v>
      </c>
      <c r="N23" s="30">
        <f>C22+D22+E22+F22+G22+H22+I22+J22+K22+L22+M22+N22</f>
        <v>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349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350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351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346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0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0</v>
      </c>
    </row>
    <row r="33" spans="1:16">
      <c r="A33" s="203"/>
      <c r="B33" s="200" t="s">
        <v>352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349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350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351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346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0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1</v>
      </c>
    </row>
    <row r="43" spans="1:16">
      <c r="A43" s="203"/>
      <c r="B43" s="200" t="s">
        <v>352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1</v>
      </c>
      <c r="H43" s="30">
        <f>C42+D42+E42+F42+G42+H42</f>
        <v>1</v>
      </c>
      <c r="I43" s="30">
        <f>C42+D42+E42+F42+G42+H42+I42</f>
        <v>1</v>
      </c>
      <c r="J43" s="30">
        <f>C42+D42+E42+F42+G42+H42+I42+J42</f>
        <v>1</v>
      </c>
      <c r="K43" s="30">
        <f>C42+D42+E42+F42+G42+H42+I42+J42+K42</f>
        <v>1</v>
      </c>
      <c r="L43" s="30">
        <f>C42+D42+E42+F42+G42+H42+I42+J42+K42+L42</f>
        <v>1</v>
      </c>
      <c r="M43" s="30">
        <f>C42+D42+E42+F42+G42+H42+I42+J42+K42+L42+M42</f>
        <v>1</v>
      </c>
      <c r="N43" s="30">
        <f>C42+D42+E42+F42+G42+H42+I42+J42+K42+L42+M42+N42</f>
        <v>1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349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350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351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346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0</v>
      </c>
      <c r="F52" s="88">
        <f>รายเดือน64!E10</f>
        <v>0</v>
      </c>
      <c r="G52" s="88">
        <f>รายเดือน64!F10</f>
        <v>0</v>
      </c>
      <c r="H52" s="88">
        <f>รายเดือน64!G10</f>
        <v>0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</v>
      </c>
    </row>
    <row r="53" spans="1:16">
      <c r="A53" s="203"/>
      <c r="B53" s="200" t="s">
        <v>352</v>
      </c>
      <c r="C53" s="30">
        <f>C52</f>
        <v>2</v>
      </c>
      <c r="D53" s="30">
        <f>C52+D52</f>
        <v>2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349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350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351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346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0</v>
      </c>
      <c r="H62" s="88">
        <f>รายเดือน64!G11</f>
        <v>0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0</v>
      </c>
    </row>
    <row r="63" spans="1:16">
      <c r="A63" s="207"/>
      <c r="B63" s="200" t="s">
        <v>352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349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350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351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346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0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0</v>
      </c>
    </row>
    <row r="73" spans="1:18">
      <c r="A73" s="203"/>
      <c r="B73" s="200" t="s">
        <v>352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0</v>
      </c>
      <c r="G73" s="30">
        <f>C72+D72+E72+F72+G72</f>
        <v>0</v>
      </c>
      <c r="H73" s="30">
        <f>C72+D72+E72+F72+G72+H72</f>
        <v>0</v>
      </c>
      <c r="I73" s="30">
        <f>C72+D72+E72+F72+G72+H72+I72</f>
        <v>0</v>
      </c>
      <c r="J73" s="30">
        <f>C72+D72+E72+F72+G72+H72+I72+J72</f>
        <v>0</v>
      </c>
      <c r="K73" s="30">
        <f>C72+D72+E72+F72+G72+H72+I72+J72+K72</f>
        <v>0</v>
      </c>
      <c r="L73" s="30">
        <f>C72+D72+E72+F72+G72+H72+I72+J72+K72+L72</f>
        <v>0</v>
      </c>
      <c r="M73" s="30">
        <f>C72+D72+E72+F72+G72+H72+I72+J72+K72+L72+M72</f>
        <v>0</v>
      </c>
      <c r="N73" s="30">
        <f>C72+D72+E72+F72+G72+H72+I72+J72+K72+L72+M72+N72</f>
        <v>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349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350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351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346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352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349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350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351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346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0</v>
      </c>
      <c r="G92" s="88">
        <f>รายเดือน64!F16</f>
        <v>0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0</v>
      </c>
    </row>
    <row r="93" spans="1:16">
      <c r="A93" s="203"/>
      <c r="B93" s="200" t="s">
        <v>352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0</v>
      </c>
      <c r="G93" s="30">
        <f>C92+D92+E92+F92+G92</f>
        <v>0</v>
      </c>
      <c r="H93" s="30">
        <f>C92+D92+E92+F92+G92+H92</f>
        <v>0</v>
      </c>
      <c r="I93" s="30">
        <f>C92+D92+E92+F92+G92+H92+I92</f>
        <v>0</v>
      </c>
      <c r="J93" s="30">
        <f>C92+D92+E92+F92+G92+H92+I92+J92</f>
        <v>0</v>
      </c>
      <c r="K93" s="30">
        <f>C92+D92+E92+F92+G92+H92+I92+J92+K92</f>
        <v>0</v>
      </c>
      <c r="L93" s="30">
        <f>C92+D92+E92+F92+G92+H92+I92+J92+K92+L92</f>
        <v>0</v>
      </c>
      <c r="M93" s="30">
        <f>C92+D92+E92+F92+G92+H92+I92+J92+K92+L92+M92</f>
        <v>0</v>
      </c>
      <c r="N93" s="30">
        <f>C92+D92+E92+F92+G92+H92+I92+J92+K92+L92+M92+N92</f>
        <v>0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349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350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351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346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1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1</v>
      </c>
    </row>
    <row r="103" spans="1:16">
      <c r="A103" s="203"/>
      <c r="B103" s="200" t="s">
        <v>352</v>
      </c>
      <c r="C103" s="30">
        <f>C102</f>
        <v>0</v>
      </c>
      <c r="D103" s="30">
        <f>C102+D102</f>
        <v>0</v>
      </c>
      <c r="E103" s="30">
        <f>C102+D102+E102</f>
        <v>1</v>
      </c>
      <c r="F103" s="30">
        <f>C102+D102+E102+F102</f>
        <v>1</v>
      </c>
      <c r="G103" s="30">
        <f>C102+D102+E102+F102+G102</f>
        <v>1</v>
      </c>
      <c r="H103" s="30">
        <f>C102+D102+E102+F102+G102+H102</f>
        <v>1</v>
      </c>
      <c r="I103" s="30">
        <f>C102+D102+E102+F102+G102+H102+I102</f>
        <v>1</v>
      </c>
      <c r="J103" s="30">
        <f>C102+D102+E102+F102+G102+H102+I102+J102</f>
        <v>1</v>
      </c>
      <c r="K103" s="30">
        <f>C102+D102+E102+F102+G102+H102+I102+J102+K102</f>
        <v>1</v>
      </c>
      <c r="L103" s="30">
        <f>C102+D102+E102+F102+G102+H102+I102+J102+K102+L102</f>
        <v>1</v>
      </c>
      <c r="M103" s="30">
        <f>C102+D102+E102+F102+G102+H102+I102+J102+K102+L102+M102</f>
        <v>1</v>
      </c>
      <c r="N103" s="30">
        <f>C102+D102+E102+F102+G102+H102+I102+J102+K102+L102+M102+N102</f>
        <v>1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349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350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351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346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352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349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350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351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346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0</v>
      </c>
      <c r="H122" s="88">
        <f>รายเดือน64!G9</f>
        <v>0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3</v>
      </c>
    </row>
    <row r="123" spans="1:16">
      <c r="A123" s="203"/>
      <c r="B123" s="200" t="s">
        <v>352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3</v>
      </c>
      <c r="H123" s="30">
        <f>C122+D122+E122+F122+G122+H122</f>
        <v>3</v>
      </c>
      <c r="I123" s="30">
        <f>C122+D122+E122+F122+G122+H122+I122</f>
        <v>3</v>
      </c>
      <c r="J123" s="30">
        <f>C122+D122+E122+F122+G122+H122+I122+J122</f>
        <v>3</v>
      </c>
      <c r="K123" s="30">
        <f>C122+D122+E122+F122+G122+H122+I122+J122+K122</f>
        <v>3</v>
      </c>
      <c r="L123" s="30">
        <f>C122+D122+E122+F122+G122+H122+I122+J122+K122+L122</f>
        <v>3</v>
      </c>
      <c r="M123" s="30">
        <f>C122+D122+E122+F122+G122+H122+I122+J122+K122+L122+M122</f>
        <v>3</v>
      </c>
      <c r="N123" s="30">
        <f>C122+D122+E122+F122+G122+H122+I122+J122+K122+L122+M122+N122</f>
        <v>3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349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350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351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346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352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349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350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351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346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352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349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350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351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346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352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349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350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351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346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352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349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350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351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346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0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0</v>
      </c>
    </row>
    <row r="173" spans="1:16">
      <c r="A173" s="203"/>
      <c r="B173" s="200" t="s">
        <v>352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349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350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351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346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352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349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350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351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346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352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349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350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351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346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352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349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350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351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346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352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349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350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351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346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352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U11" sqref="U11"/>
    </sheetView>
  </sheetViews>
  <sheetFormatPr defaultRowHeight="21.75"/>
  <sheetData>
    <row r="2" spans="3:4">
      <c r="C2" t="s">
        <v>9</v>
      </c>
      <c r="D2" t="s">
        <v>13</v>
      </c>
    </row>
    <row r="3" spans="3:4">
      <c r="C3" t="s">
        <v>31</v>
      </c>
      <c r="D3" s="39">
        <v>5.59</v>
      </c>
    </row>
    <row r="4" spans="3:4">
      <c r="C4" t="s">
        <v>59</v>
      </c>
      <c r="D4">
        <v>2.71</v>
      </c>
    </row>
    <row r="5" spans="3:4">
      <c r="C5" t="s">
        <v>24</v>
      </c>
      <c r="D5" s="39">
        <v>2.4802202435576279</v>
      </c>
    </row>
    <row r="6" spans="3:4">
      <c r="C6" t="s">
        <v>21</v>
      </c>
      <c r="D6" s="39">
        <v>1.92</v>
      </c>
    </row>
    <row r="7" spans="3:4">
      <c r="C7" t="s">
        <v>23</v>
      </c>
      <c r="D7" s="39">
        <v>1.0168285118714728</v>
      </c>
    </row>
    <row r="8" spans="3:4">
      <c r="C8" t="s">
        <v>29</v>
      </c>
      <c r="D8">
        <v>0.86</v>
      </c>
    </row>
    <row r="9" spans="3:4">
      <c r="C9" t="s">
        <v>25</v>
      </c>
      <c r="D9">
        <v>0</v>
      </c>
    </row>
    <row r="10" spans="3:4">
      <c r="C10" t="s">
        <v>26</v>
      </c>
      <c r="D10">
        <v>0</v>
      </c>
    </row>
    <row r="11" spans="3:4">
      <c r="C11" t="s">
        <v>27</v>
      </c>
      <c r="D11">
        <v>0</v>
      </c>
    </row>
    <row r="12" spans="3:4">
      <c r="C12" t="s">
        <v>34</v>
      </c>
      <c r="D12">
        <v>0</v>
      </c>
    </row>
    <row r="13" spans="3:4">
      <c r="C13" t="s">
        <v>32</v>
      </c>
      <c r="D13">
        <v>0</v>
      </c>
    </row>
    <row r="14" spans="3:4">
      <c r="C14" t="s">
        <v>28</v>
      </c>
      <c r="D14">
        <v>0</v>
      </c>
    </row>
    <row r="15" spans="3:4">
      <c r="C15" t="s">
        <v>33</v>
      </c>
      <c r="D15">
        <v>0</v>
      </c>
    </row>
    <row r="16" spans="3:4">
      <c r="C16" t="s">
        <v>58</v>
      </c>
      <c r="D16">
        <v>0</v>
      </c>
    </row>
    <row r="17" spans="3:4">
      <c r="C17" t="s">
        <v>30</v>
      </c>
      <c r="D17">
        <v>0</v>
      </c>
    </row>
    <row r="18" spans="3:4">
      <c r="C18" t="s">
        <v>35</v>
      </c>
      <c r="D18">
        <v>0</v>
      </c>
    </row>
    <row r="19" spans="3:4">
      <c r="C19" t="s">
        <v>60</v>
      </c>
      <c r="D19">
        <v>0</v>
      </c>
    </row>
    <row r="20" spans="3:4">
      <c r="C20" t="s">
        <v>61</v>
      </c>
      <c r="D20">
        <v>0</v>
      </c>
    </row>
    <row r="21" spans="3:4">
      <c r="C21" t="s">
        <v>62</v>
      </c>
      <c r="D21">
        <v>0</v>
      </c>
    </row>
    <row r="22" spans="3:4">
      <c r="C22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12 (อำเภอ)</vt:lpstr>
      <vt:lpstr>รายตำบลwk 12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2020-12-21T12:40:09Z</cp:lastPrinted>
  <dcterms:created xsi:type="dcterms:W3CDTF">2003-01-11T05:04:10Z</dcterms:created>
  <dcterms:modified xsi:type="dcterms:W3CDTF">2021-03-29T07:19:56Z</dcterms:modified>
</cp:coreProperties>
</file>