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20" yWindow="105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4 (อำเภอ)" sheetId="33" r:id="rId4"/>
    <sheet name="รายตำบลwk 4" sheetId="79" r:id="rId5"/>
    <sheet name="รายงานหมู่บ้าน รง 506" sheetId="149" r:id="rId6"/>
    <sheet name="มัธยฐานรายอำเภอ64" sheetId="76" r:id="rId7"/>
  </sheets>
  <definedNames>
    <definedName name="_xlnm._FilterDatabase" localSheetId="1" hidden="1">รายเดือน64!$A$4:$O$4</definedName>
    <definedName name="_xlnm._FilterDatabase" localSheetId="4" hidden="1">'รายตำบลwk 4'!$A$2:$Q$197</definedName>
  </definedNames>
  <calcPr calcId="124519"/>
  <pivotCaches>
    <pivotCache cacheId="0" r:id="rId8"/>
  </pivotCaches>
</workbook>
</file>

<file path=xl/calcChain.xml><?xml version="1.0" encoding="utf-8"?>
<calcChain xmlns="http://schemas.openxmlformats.org/spreadsheetml/2006/main">
  <c r="C9" i="73"/>
  <c r="D9"/>
  <c r="E9"/>
  <c r="F9"/>
  <c r="G9"/>
  <c r="H9"/>
  <c r="I9"/>
  <c r="J9"/>
  <c r="K9"/>
  <c r="L9"/>
  <c r="M9"/>
  <c r="B9"/>
  <c r="N26" i="76"/>
  <c r="N27"/>
  <c r="N28"/>
  <c r="N29"/>
  <c r="M26"/>
  <c r="M27"/>
  <c r="M28"/>
  <c r="M29"/>
  <c r="L26"/>
  <c r="L27"/>
  <c r="L28"/>
  <c r="L29"/>
  <c r="K26"/>
  <c r="K27"/>
  <c r="K28"/>
  <c r="K29"/>
  <c r="J26"/>
  <c r="J27"/>
  <c r="J28"/>
  <c r="J29"/>
  <c r="I26"/>
  <c r="I27"/>
  <c r="I28"/>
  <c r="I29"/>
  <c r="H26"/>
  <c r="H27"/>
  <c r="H28"/>
  <c r="H29"/>
  <c r="G29"/>
  <c r="G26"/>
  <c r="G27"/>
  <c r="G28"/>
  <c r="F26"/>
  <c r="F27"/>
  <c r="F28"/>
  <c r="F29"/>
  <c r="E26"/>
  <c r="E27"/>
  <c r="E28"/>
  <c r="E29"/>
  <c r="D26"/>
  <c r="D27"/>
  <c r="D28"/>
  <c r="D29"/>
  <c r="D25"/>
  <c r="E25"/>
  <c r="F25"/>
  <c r="G25"/>
  <c r="H25"/>
  <c r="I25"/>
  <c r="J25"/>
  <c r="K25"/>
  <c r="L25"/>
  <c r="M25"/>
  <c r="N25"/>
  <c r="C26"/>
  <c r="C27"/>
  <c r="C28"/>
  <c r="C29"/>
  <c r="C25"/>
  <c r="G6" i="10"/>
  <c r="C6"/>
  <c r="K5" i="7"/>
  <c r="L5"/>
  <c r="N4" i="73"/>
  <c r="N5"/>
  <c r="N6"/>
  <c r="N7"/>
  <c r="N8"/>
  <c r="N222" i="76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20" s="1"/>
  <c r="P221" s="1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N210"/>
  <c r="M210"/>
  <c r="L210"/>
  <c r="K210"/>
  <c r="J210"/>
  <c r="I210"/>
  <c r="H210"/>
  <c r="G210"/>
  <c r="F210"/>
  <c r="E210"/>
  <c r="D210"/>
  <c r="C210"/>
  <c r="O210" s="1"/>
  <c r="O209"/>
  <c r="O208"/>
  <c r="O207"/>
  <c r="O206"/>
  <c r="O205"/>
  <c r="N9" i="73" l="1"/>
  <c r="M221" i="76"/>
  <c r="K221"/>
  <c r="G221"/>
  <c r="C221"/>
  <c r="L221"/>
  <c r="H221"/>
  <c r="D221"/>
  <c r="I221"/>
  <c r="E221"/>
  <c r="F221"/>
  <c r="J221"/>
  <c r="I211"/>
  <c r="M211"/>
  <c r="P211"/>
  <c r="E211" s="1"/>
  <c r="N213"/>
  <c r="G223"/>
  <c r="F223"/>
  <c r="N223"/>
  <c r="F213"/>
  <c r="E213"/>
  <c r="D213"/>
  <c r="L223"/>
  <c r="C213"/>
  <c r="K213"/>
  <c r="K223"/>
  <c r="J213"/>
  <c r="J223"/>
  <c r="I213"/>
  <c r="I223"/>
  <c r="M213"/>
  <c r="E223"/>
  <c r="D223"/>
  <c r="O222"/>
  <c r="H213"/>
  <c r="H223"/>
  <c r="M223"/>
  <c r="L213"/>
  <c r="C223"/>
  <c r="O212"/>
  <c r="G213"/>
  <c r="N202"/>
  <c r="M202"/>
  <c r="L202"/>
  <c r="K202"/>
  <c r="J202"/>
  <c r="I202"/>
  <c r="H202"/>
  <c r="G202"/>
  <c r="F202"/>
  <c r="E202"/>
  <c r="D202"/>
  <c r="C202"/>
  <c r="C203" s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90" s="1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80" s="1"/>
  <c r="O179"/>
  <c r="O178"/>
  <c r="O177"/>
  <c r="O176"/>
  <c r="O175"/>
  <c r="F211" l="1"/>
  <c r="K211"/>
  <c r="C211"/>
  <c r="L211"/>
  <c r="H211"/>
  <c r="N211"/>
  <c r="J211"/>
  <c r="G211"/>
  <c r="D211"/>
  <c r="H201"/>
  <c r="L201"/>
  <c r="C201"/>
  <c r="G201"/>
  <c r="O200"/>
  <c r="I191"/>
  <c r="N191"/>
  <c r="M191" s="1"/>
  <c r="P191"/>
  <c r="J181"/>
  <c r="N181"/>
  <c r="M181"/>
  <c r="D181"/>
  <c r="C181" s="1"/>
  <c r="G181"/>
  <c r="K181"/>
  <c r="P181"/>
  <c r="F181" s="1"/>
  <c r="H183"/>
  <c r="H193"/>
  <c r="K203"/>
  <c r="G183"/>
  <c r="O202"/>
  <c r="J203"/>
  <c r="H203"/>
  <c r="O192"/>
  <c r="G203"/>
  <c r="G193"/>
  <c r="J193"/>
  <c r="I193"/>
  <c r="E203"/>
  <c r="I203"/>
  <c r="F183"/>
  <c r="E183"/>
  <c r="D183"/>
  <c r="F193"/>
  <c r="K183"/>
  <c r="E193"/>
  <c r="O182"/>
  <c r="J183"/>
  <c r="D193"/>
  <c r="L193"/>
  <c r="P201"/>
  <c r="M203"/>
  <c r="N203"/>
  <c r="L203"/>
  <c r="N183"/>
  <c r="M183"/>
  <c r="L183"/>
  <c r="N193"/>
  <c r="C183"/>
  <c r="M193"/>
  <c r="F203"/>
  <c r="I183"/>
  <c r="C193"/>
  <c r="K193"/>
  <c r="D203"/>
  <c r="N172"/>
  <c r="M172"/>
  <c r="L172"/>
  <c r="K172"/>
  <c r="J172"/>
  <c r="I172"/>
  <c r="H172"/>
  <c r="G172"/>
  <c r="F172"/>
  <c r="E172"/>
  <c r="D172"/>
  <c r="C17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N160"/>
  <c r="M160"/>
  <c r="L160"/>
  <c r="K160"/>
  <c r="J160"/>
  <c r="I160"/>
  <c r="H160"/>
  <c r="G160"/>
  <c r="F160"/>
  <c r="E160"/>
  <c r="D160"/>
  <c r="C160"/>
  <c r="O160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211" l="1"/>
  <c r="E201"/>
  <c r="F201"/>
  <c r="K201"/>
  <c r="N201"/>
  <c r="J201"/>
  <c r="I201" s="1"/>
  <c r="M201"/>
  <c r="D201"/>
  <c r="O201" s="1"/>
  <c r="J191"/>
  <c r="F191"/>
  <c r="K191"/>
  <c r="G191"/>
  <c r="C191"/>
  <c r="L191"/>
  <c r="H191"/>
  <c r="D191"/>
  <c r="O191" s="1"/>
  <c r="E191"/>
  <c r="H181"/>
  <c r="E181"/>
  <c r="O181" s="1"/>
  <c r="L181"/>
  <c r="I181"/>
  <c r="O170"/>
  <c r="P171" s="1"/>
  <c r="F161"/>
  <c r="J161"/>
  <c r="N161"/>
  <c r="I161"/>
  <c r="M161"/>
  <c r="L161"/>
  <c r="K161" s="1"/>
  <c r="P161"/>
  <c r="D173"/>
  <c r="C173"/>
  <c r="O152"/>
  <c r="I153"/>
  <c r="I173"/>
  <c r="O162"/>
  <c r="K163"/>
  <c r="H173"/>
  <c r="K153"/>
  <c r="C163"/>
  <c r="G173"/>
  <c r="J163"/>
  <c r="J153"/>
  <c r="G163"/>
  <c r="E173"/>
  <c r="K173"/>
  <c r="I163"/>
  <c r="G153"/>
  <c r="H163"/>
  <c r="O172"/>
  <c r="J173"/>
  <c r="F153"/>
  <c r="H153"/>
  <c r="N153"/>
  <c r="M153"/>
  <c r="N163"/>
  <c r="D153"/>
  <c r="L153"/>
  <c r="E163"/>
  <c r="M163"/>
  <c r="M173"/>
  <c r="N173"/>
  <c r="L173"/>
  <c r="E153"/>
  <c r="F163"/>
  <c r="C153"/>
  <c r="D163"/>
  <c r="L163"/>
  <c r="F173"/>
  <c r="N150"/>
  <c r="M150"/>
  <c r="M151" s="1"/>
  <c r="L150"/>
  <c r="L151" s="1"/>
  <c r="K150"/>
  <c r="J150"/>
  <c r="I150"/>
  <c r="H150"/>
  <c r="G150"/>
  <c r="F150"/>
  <c r="E150"/>
  <c r="E151" s="1"/>
  <c r="D150"/>
  <c r="C150"/>
  <c r="O150" s="1"/>
  <c r="P151" s="1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N140"/>
  <c r="M140"/>
  <c r="L140"/>
  <c r="K140"/>
  <c r="J140"/>
  <c r="I140"/>
  <c r="H140"/>
  <c r="G140"/>
  <c r="F140"/>
  <c r="E140"/>
  <c r="D140"/>
  <c r="C140"/>
  <c r="O140" s="1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30" s="1"/>
  <c r="O129"/>
  <c r="O128"/>
  <c r="O127"/>
  <c r="O126"/>
  <c r="O125"/>
  <c r="N122"/>
  <c r="M122" s="1"/>
  <c r="L122"/>
  <c r="E171" l="1"/>
  <c r="F171"/>
  <c r="D171"/>
  <c r="K171"/>
  <c r="M171"/>
  <c r="G171"/>
  <c r="I171"/>
  <c r="H171" s="1"/>
  <c r="C171"/>
  <c r="O171" s="1"/>
  <c r="N171"/>
  <c r="L171"/>
  <c r="J171"/>
  <c r="C161"/>
  <c r="H161"/>
  <c r="G161"/>
  <c r="D161"/>
  <c r="E161"/>
  <c r="G151"/>
  <c r="C151"/>
  <c r="O151" s="1"/>
  <c r="H151"/>
  <c r="D151"/>
  <c r="K151"/>
  <c r="F151"/>
  <c r="J151"/>
  <c r="I151" s="1"/>
  <c r="N151"/>
  <c r="F141"/>
  <c r="N141"/>
  <c r="E141"/>
  <c r="M141"/>
  <c r="L141" s="1"/>
  <c r="D141"/>
  <c r="H141"/>
  <c r="P141"/>
  <c r="E131"/>
  <c r="I131"/>
  <c r="H131"/>
  <c r="L131"/>
  <c r="P131"/>
  <c r="K133"/>
  <c r="C133"/>
  <c r="I143"/>
  <c r="E143"/>
  <c r="H143"/>
  <c r="I133"/>
  <c r="H133"/>
  <c r="J133"/>
  <c r="D143"/>
  <c r="G133"/>
  <c r="L143"/>
  <c r="M143"/>
  <c r="O142"/>
  <c r="C143"/>
  <c r="K143"/>
  <c r="J143"/>
  <c r="O132"/>
  <c r="N133"/>
  <c r="E133"/>
  <c r="M133"/>
  <c r="G143"/>
  <c r="F133"/>
  <c r="D133"/>
  <c r="L133"/>
  <c r="F143"/>
  <c r="N143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N110"/>
  <c r="M110"/>
  <c r="L110"/>
  <c r="K110"/>
  <c r="J110"/>
  <c r="I110"/>
  <c r="H110"/>
  <c r="G110"/>
  <c r="F110"/>
  <c r="E110"/>
  <c r="D110"/>
  <c r="C110"/>
  <c r="O110" s="1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N100"/>
  <c r="M100"/>
  <c r="L100"/>
  <c r="K100"/>
  <c r="J100"/>
  <c r="I100"/>
  <c r="H100"/>
  <c r="G100"/>
  <c r="F100"/>
  <c r="E100"/>
  <c r="D100"/>
  <c r="C100"/>
  <c r="O100" s="1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90" s="1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50" s="1"/>
  <c r="O49"/>
  <c r="O48"/>
  <c r="O47"/>
  <c r="O46"/>
  <c r="O45"/>
  <c r="O161" l="1"/>
  <c r="G141"/>
  <c r="C141"/>
  <c r="O141" s="1"/>
  <c r="I141"/>
  <c r="K141"/>
  <c r="G131"/>
  <c r="F131"/>
  <c r="C131"/>
  <c r="O131" s="1"/>
  <c r="M131"/>
  <c r="K131"/>
  <c r="J131" s="1"/>
  <c r="D131"/>
  <c r="N131"/>
  <c r="M111"/>
  <c r="D111"/>
  <c r="C111" s="1"/>
  <c r="G111"/>
  <c r="F111"/>
  <c r="I111"/>
  <c r="K111"/>
  <c r="P111"/>
  <c r="H111" s="1"/>
  <c r="P101"/>
  <c r="L91"/>
  <c r="N91"/>
  <c r="P91"/>
  <c r="O80"/>
  <c r="P81" s="1"/>
  <c r="O70"/>
  <c r="P71"/>
  <c r="P61"/>
  <c r="O60"/>
  <c r="D51"/>
  <c r="C51" s="1"/>
  <c r="N51"/>
  <c r="H51"/>
  <c r="K51"/>
  <c r="P51"/>
  <c r="G51" s="1"/>
  <c r="G121"/>
  <c r="N121"/>
  <c r="M121" s="1"/>
  <c r="O120"/>
  <c r="P121" s="1"/>
  <c r="G93"/>
  <c r="C63"/>
  <c r="C93"/>
  <c r="K93"/>
  <c r="F113"/>
  <c r="E113"/>
  <c r="G73"/>
  <c r="M113"/>
  <c r="F63"/>
  <c r="J83"/>
  <c r="L103"/>
  <c r="I93"/>
  <c r="D73"/>
  <c r="N113"/>
  <c r="C53"/>
  <c r="D103"/>
  <c r="C103"/>
  <c r="G53"/>
  <c r="H73"/>
  <c r="K103"/>
  <c r="K53"/>
  <c r="K63"/>
  <c r="L73"/>
  <c r="N83"/>
  <c r="J113"/>
  <c r="O52"/>
  <c r="J53"/>
  <c r="O62"/>
  <c r="J63"/>
  <c r="C73"/>
  <c r="K73"/>
  <c r="E83"/>
  <c r="M83"/>
  <c r="F93"/>
  <c r="N93"/>
  <c r="G103"/>
  <c r="I113"/>
  <c r="I63"/>
  <c r="O72"/>
  <c r="J73"/>
  <c r="D83"/>
  <c r="L83"/>
  <c r="E93"/>
  <c r="M93"/>
  <c r="F103"/>
  <c r="N103"/>
  <c r="H113"/>
  <c r="F83"/>
  <c r="H103"/>
  <c r="I53"/>
  <c r="H53"/>
  <c r="H63"/>
  <c r="I73"/>
  <c r="C83"/>
  <c r="K83"/>
  <c r="D93"/>
  <c r="L93"/>
  <c r="E103"/>
  <c r="M103"/>
  <c r="G113"/>
  <c r="O82"/>
  <c r="N53"/>
  <c r="N63"/>
  <c r="I83"/>
  <c r="O92"/>
  <c r="J93"/>
  <c r="G63"/>
  <c r="F53"/>
  <c r="M53"/>
  <c r="E63"/>
  <c r="N73"/>
  <c r="H83"/>
  <c r="O102"/>
  <c r="J103"/>
  <c r="D113"/>
  <c r="L113"/>
  <c r="K123"/>
  <c r="O122"/>
  <c r="E123"/>
  <c r="F123"/>
  <c r="L123"/>
  <c r="D123"/>
  <c r="C123" s="1"/>
  <c r="M123"/>
  <c r="N123"/>
  <c r="G123"/>
  <c r="H123"/>
  <c r="J123"/>
  <c r="I123"/>
  <c r="E53"/>
  <c r="M63"/>
  <c r="F73"/>
  <c r="D53"/>
  <c r="L53"/>
  <c r="D63"/>
  <c r="L63"/>
  <c r="E73"/>
  <c r="M73"/>
  <c r="G83"/>
  <c r="H93"/>
  <c r="I103"/>
  <c r="O112"/>
  <c r="K113"/>
  <c r="N42"/>
  <c r="M42"/>
  <c r="L42"/>
  <c r="K42"/>
  <c r="J42"/>
  <c r="I42"/>
  <c r="H42"/>
  <c r="G42"/>
  <c r="F42"/>
  <c r="E42"/>
  <c r="D42"/>
  <c r="C42"/>
  <c r="C43" s="1"/>
  <c r="N40"/>
  <c r="M40"/>
  <c r="L40"/>
  <c r="K40"/>
  <c r="J40"/>
  <c r="I40"/>
  <c r="H40"/>
  <c r="G40"/>
  <c r="F40"/>
  <c r="E40"/>
  <c r="D40"/>
  <c r="C40"/>
  <c r="O39"/>
  <c r="O38"/>
  <c r="O37"/>
  <c r="O36"/>
  <c r="O35"/>
  <c r="N111" l="1"/>
  <c r="L111"/>
  <c r="E111"/>
  <c r="O111" s="1"/>
  <c r="J111"/>
  <c r="N101"/>
  <c r="C101"/>
  <c r="M101"/>
  <c r="K101"/>
  <c r="D101"/>
  <c r="F101"/>
  <c r="E101" s="1"/>
  <c r="H101"/>
  <c r="J101"/>
  <c r="L101"/>
  <c r="I101"/>
  <c r="G101"/>
  <c r="G91"/>
  <c r="C91"/>
  <c r="H91"/>
  <c r="D91"/>
  <c r="E91"/>
  <c r="K91"/>
  <c r="F91"/>
  <c r="J91"/>
  <c r="I91" s="1"/>
  <c r="M91"/>
  <c r="L81"/>
  <c r="D81"/>
  <c r="I81"/>
  <c r="F81"/>
  <c r="H81"/>
  <c r="M81"/>
  <c r="E81"/>
  <c r="J81"/>
  <c r="C81"/>
  <c r="K81"/>
  <c r="G81"/>
  <c r="L51"/>
  <c r="J51"/>
  <c r="O40"/>
  <c r="H71"/>
  <c r="D71"/>
  <c r="N71"/>
  <c r="G71"/>
  <c r="E71"/>
  <c r="K71"/>
  <c r="M71"/>
  <c r="F71"/>
  <c r="C71"/>
  <c r="J71"/>
  <c r="I71" s="1"/>
  <c r="L71"/>
  <c r="F61"/>
  <c r="M61"/>
  <c r="E61"/>
  <c r="J61"/>
  <c r="I61"/>
  <c r="N61"/>
  <c r="H61"/>
  <c r="D61"/>
  <c r="C61"/>
  <c r="K61"/>
  <c r="G61"/>
  <c r="L61"/>
  <c r="I51"/>
  <c r="F51"/>
  <c r="M51"/>
  <c r="E51"/>
  <c r="L121"/>
  <c r="D121"/>
  <c r="I121"/>
  <c r="E121"/>
  <c r="H121"/>
  <c r="K121"/>
  <c r="J121"/>
  <c r="C121"/>
  <c r="F121"/>
  <c r="P41"/>
  <c r="M41" s="1"/>
  <c r="K43"/>
  <c r="L43"/>
  <c r="E43"/>
  <c r="M43"/>
  <c r="N43"/>
  <c r="G43"/>
  <c r="H43"/>
  <c r="J43"/>
  <c r="F43"/>
  <c r="I43"/>
  <c r="O42"/>
  <c r="D43"/>
  <c r="N32"/>
  <c r="M32"/>
  <c r="L32"/>
  <c r="K32"/>
  <c r="J32"/>
  <c r="I32"/>
  <c r="H32"/>
  <c r="G32"/>
  <c r="F32"/>
  <c r="E32"/>
  <c r="D32"/>
  <c r="C32"/>
  <c r="N30"/>
  <c r="M30"/>
  <c r="L30"/>
  <c r="K30"/>
  <c r="J30"/>
  <c r="I30"/>
  <c r="H30"/>
  <c r="G30"/>
  <c r="F30"/>
  <c r="E30"/>
  <c r="D30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01" l="1"/>
  <c r="O91"/>
  <c r="O51"/>
  <c r="D41"/>
  <c r="H41"/>
  <c r="K41"/>
  <c r="O71"/>
  <c r="O61"/>
  <c r="O121"/>
  <c r="E41"/>
  <c r="F41"/>
  <c r="G41"/>
  <c r="C41"/>
  <c r="L41"/>
  <c r="N41"/>
  <c r="J41"/>
  <c r="I41" s="1"/>
  <c r="O30"/>
  <c r="P31" s="1"/>
  <c r="D31" s="1"/>
  <c r="C31" s="1"/>
  <c r="P21"/>
  <c r="H21" s="1"/>
  <c r="G21" s="1"/>
  <c r="D33"/>
  <c r="O32"/>
  <c r="J23"/>
  <c r="H23"/>
  <c r="I23"/>
  <c r="N33"/>
  <c r="F33"/>
  <c r="L33"/>
  <c r="G33"/>
  <c r="H33"/>
  <c r="K33"/>
  <c r="I33"/>
  <c r="J33"/>
  <c r="M33"/>
  <c r="G23"/>
  <c r="F23"/>
  <c r="N23"/>
  <c r="E23"/>
  <c r="M23"/>
  <c r="E33"/>
  <c r="D23"/>
  <c r="L23"/>
  <c r="O22"/>
  <c r="K23"/>
  <c r="C33"/>
  <c r="N12"/>
  <c r="O41" l="1"/>
  <c r="H31"/>
  <c r="N31"/>
  <c r="L31"/>
  <c r="E31"/>
  <c r="K31"/>
  <c r="I31"/>
  <c r="F31"/>
  <c r="M31"/>
  <c r="J31"/>
  <c r="G31"/>
  <c r="E21"/>
  <c r="J21"/>
  <c r="I21"/>
  <c r="M21"/>
  <c r="L21"/>
  <c r="C21"/>
  <c r="O21" s="1"/>
  <c r="D21"/>
  <c r="K21"/>
  <c r="F21"/>
  <c r="N21"/>
  <c r="M12"/>
  <c r="L12"/>
  <c r="O31" l="1"/>
  <c r="N10"/>
  <c r="M10"/>
  <c r="M11" s="1"/>
  <c r="L10"/>
  <c r="L11" s="1"/>
  <c r="K10"/>
  <c r="J10"/>
  <c r="I10"/>
  <c r="I11" s="1"/>
  <c r="H11" s="1"/>
  <c r="H10"/>
  <c r="G10"/>
  <c r="F10"/>
  <c r="E10"/>
  <c r="E11" s="1"/>
  <c r="D10"/>
  <c r="C10"/>
  <c r="O10" s="1"/>
  <c r="P11" s="1"/>
  <c r="D11" s="1"/>
  <c r="O9"/>
  <c r="O8"/>
  <c r="G11" l="1"/>
  <c r="K11"/>
  <c r="F11"/>
  <c r="J11"/>
  <c r="N11"/>
  <c r="C11"/>
  <c r="O11" s="1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3"/>
  <c r="B32"/>
  <c r="B37" l="1"/>
  <c r="D196" i="79"/>
  <c r="C197" s="1"/>
  <c r="BB25" i="33"/>
  <c r="BB31" s="1"/>
  <c r="BA31" s="1"/>
  <c r="BA25"/>
  <c r="AZ25"/>
  <c r="AY25"/>
  <c r="AX25"/>
  <c r="AW25"/>
  <c r="AV25"/>
  <c r="AU25"/>
  <c r="AT25"/>
  <c r="AS25"/>
  <c r="AR25"/>
  <c r="AQ25"/>
  <c r="AP25"/>
  <c r="AO25"/>
  <c r="AZ31" l="1"/>
  <c r="AY31" s="1"/>
  <c r="AX31" s="1"/>
  <c r="AW31" s="1"/>
  <c r="AV31" s="1"/>
  <c r="AU31" s="1"/>
  <c r="AT31" s="1"/>
  <c r="AS31" s="1"/>
  <c r="AR31" s="1"/>
  <c r="AQ31" s="1"/>
  <c r="AP31" s="1"/>
  <c r="AO31" s="1"/>
  <c r="AN25"/>
  <c r="AN31" s="1"/>
  <c r="AM31" s="1"/>
  <c r="AL31" s="1"/>
  <c r="AM25"/>
  <c r="AL25"/>
  <c r="AK25"/>
  <c r="AJ25"/>
  <c r="AI25"/>
  <c r="AH25"/>
  <c r="AG25"/>
  <c r="AF25"/>
  <c r="AE25"/>
  <c r="AD25"/>
  <c r="AC25"/>
  <c r="AK31" l="1"/>
  <c r="AJ31" s="1"/>
  <c r="AI31" s="1"/>
  <c r="AH31" s="1"/>
  <c r="AG31" s="1"/>
  <c r="AF31" s="1"/>
  <c r="AE31" s="1"/>
  <c r="AD31" s="1"/>
  <c r="AC31" s="1"/>
  <c r="AB25"/>
  <c r="AB31" s="1"/>
  <c r="AA25" l="1"/>
  <c r="AA31" s="1"/>
  <c r="Z31" s="1"/>
  <c r="Y31" s="1"/>
  <c r="X31" s="1"/>
  <c r="W31" s="1"/>
  <c r="V31" s="1"/>
  <c r="U31" s="1"/>
  <c r="T31" s="1"/>
  <c r="S31" s="1"/>
  <c r="R31" s="1"/>
  <c r="Q31" s="1"/>
  <c r="P31" s="1"/>
  <c r="O31" s="1"/>
  <c r="N31" s="1"/>
  <c r="M31" s="1"/>
  <c r="L31" s="1"/>
  <c r="K31" s="1"/>
  <c r="J31" s="1"/>
  <c r="I31" s="1"/>
  <c r="H31" s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F27"/>
  <c r="E27"/>
  <c r="H26"/>
  <c r="I26" s="1"/>
  <c r="E26"/>
  <c r="F26" s="1"/>
  <c r="H25"/>
  <c r="I25" s="1"/>
  <c r="F25"/>
  <c r="E25"/>
  <c r="H24"/>
  <c r="I24" s="1"/>
  <c r="E24"/>
  <c r="F24" s="1"/>
  <c r="H23"/>
  <c r="I23" s="1"/>
  <c r="F23"/>
  <c r="E23"/>
  <c r="H22"/>
  <c r="I22" s="1"/>
  <c r="E22"/>
  <c r="F22" s="1"/>
  <c r="H21"/>
  <c r="I21" s="1"/>
  <c r="E21"/>
  <c r="F21" s="1"/>
  <c r="H20"/>
  <c r="I20" s="1"/>
  <c r="E20"/>
  <c r="F20" s="1"/>
  <c r="H19"/>
  <c r="I19" s="1"/>
  <c r="F19"/>
  <c r="E19"/>
  <c r="H18"/>
  <c r="I18" s="1"/>
  <c r="E18"/>
  <c r="F18" s="1"/>
  <c r="H17"/>
  <c r="I17" s="1"/>
  <c r="F17"/>
  <c r="E17"/>
  <c r="O16"/>
  <c r="N16"/>
  <c r="H16"/>
  <c r="I16" s="1"/>
  <c r="E16"/>
  <c r="P15"/>
  <c r="H15"/>
  <c r="I15" s="1"/>
  <c r="E15"/>
  <c r="P14"/>
  <c r="H14"/>
  <c r="I14" s="1"/>
  <c r="E14"/>
  <c r="F14" s="1"/>
  <c r="H13"/>
  <c r="I13" s="1"/>
  <c r="E13"/>
  <c r="F13" s="1"/>
  <c r="H12"/>
  <c r="I12" s="1"/>
  <c r="E12"/>
  <c r="F12" s="1"/>
  <c r="G31" i="33" l="1"/>
  <c r="F31"/>
  <c r="E31"/>
  <c r="D31"/>
  <c r="B25"/>
  <c r="P16" i="10"/>
  <c r="H28"/>
  <c r="I28" s="1"/>
  <c r="F15"/>
  <c r="F16"/>
  <c r="H11"/>
  <c r="I11" s="1"/>
  <c r="E11"/>
  <c r="F11" s="1"/>
  <c r="O10"/>
  <c r="N10"/>
  <c r="H10"/>
  <c r="B31" i="33" l="1"/>
  <c r="I10" i="10"/>
  <c r="E10"/>
  <c r="F10" s="1"/>
  <c r="R9"/>
  <c r="P9"/>
  <c r="H9"/>
  <c r="I9" s="1"/>
  <c r="E9"/>
  <c r="F9" s="1"/>
  <c r="R8"/>
  <c r="P8"/>
  <c r="H8"/>
  <c r="I8" s="1"/>
  <c r="E8"/>
  <c r="F8" s="1"/>
  <c r="R7"/>
  <c r="P7"/>
  <c r="H7"/>
  <c r="E7"/>
  <c r="F7" s="1"/>
  <c r="R6"/>
  <c r="P6"/>
  <c r="D6"/>
  <c r="E6" s="1"/>
  <c r="F6" s="1"/>
  <c r="B6"/>
  <c r="R5"/>
  <c r="P5"/>
  <c r="R4"/>
  <c r="P4"/>
  <c r="U27" i="7"/>
  <c r="S27"/>
  <c r="I7" i="10" l="1"/>
  <c r="R10"/>
  <c r="P10" s="1"/>
  <c r="E28"/>
  <c r="F28" s="1"/>
  <c r="M27" i="7"/>
  <c r="L27"/>
  <c r="K27"/>
  <c r="J27"/>
  <c r="I27"/>
  <c r="H27"/>
  <c r="G27"/>
  <c r="F27"/>
  <c r="E27"/>
  <c r="D27"/>
  <c r="C27"/>
  <c r="B27"/>
  <c r="N26"/>
  <c r="T26" s="1"/>
  <c r="N25"/>
  <c r="N24"/>
  <c r="N23"/>
  <c r="T23" s="1"/>
  <c r="N22"/>
  <c r="T22" s="1"/>
  <c r="N21"/>
  <c r="N20"/>
  <c r="N19"/>
  <c r="T19" s="1"/>
  <c r="N18"/>
  <c r="T18" s="1"/>
  <c r="N17"/>
  <c r="T17" s="1"/>
  <c r="N16"/>
  <c r="N15"/>
  <c r="T15" s="1"/>
  <c r="T14"/>
  <c r="N14"/>
  <c r="N13"/>
  <c r="T13" s="1"/>
  <c r="N12"/>
  <c r="T12" s="1"/>
  <c r="N11"/>
  <c r="N10"/>
  <c r="T10" s="1"/>
  <c r="T9"/>
  <c r="W9" s="1"/>
  <c r="V9" s="1"/>
  <c r="O9" s="1"/>
  <c r="N9"/>
  <c r="V19" l="1"/>
  <c r="O19" s="1"/>
  <c r="V13"/>
  <c r="O13" s="1"/>
  <c r="V15"/>
  <c r="O15" s="1"/>
  <c r="V23"/>
  <c r="O23" s="1"/>
  <c r="V26"/>
  <c r="O26" s="1"/>
  <c r="N27"/>
  <c r="V10"/>
  <c r="O10" s="1"/>
  <c r="V17"/>
  <c r="O17" s="1"/>
  <c r="T20"/>
  <c r="V20" s="1"/>
  <c r="O20" s="1"/>
  <c r="T24"/>
  <c r="V24" s="1"/>
  <c r="O24" s="1"/>
  <c r="T11"/>
  <c r="V12"/>
  <c r="O12" s="1"/>
  <c r="V14"/>
  <c r="O14" s="1"/>
  <c r="T16"/>
  <c r="V16" s="1"/>
  <c r="O16" s="1"/>
  <c r="V18"/>
  <c r="O18" s="1"/>
  <c r="T21"/>
  <c r="V21" s="1"/>
  <c r="O21" s="1"/>
  <c r="V22"/>
  <c r="O22" s="1"/>
  <c r="T25"/>
  <c r="V25" s="1"/>
  <c r="O25" s="1"/>
  <c r="N8"/>
  <c r="N7"/>
  <c r="V6" s="1"/>
  <c r="O6" s="1"/>
  <c r="T6"/>
  <c r="N6"/>
  <c r="S5"/>
  <c r="T8" l="1"/>
  <c r="V8" s="1"/>
  <c r="O8" s="1"/>
  <c r="O11"/>
  <c r="V11"/>
  <c r="T7"/>
  <c r="J5"/>
  <c r="K12" i="76" s="1"/>
  <c r="J12" s="1"/>
  <c r="I5" i="7"/>
  <c r="H5"/>
  <c r="I12" i="76" s="1"/>
  <c r="G5" i="7"/>
  <c r="F5"/>
  <c r="G12" i="76" s="1"/>
  <c r="F12" s="1"/>
  <c r="E12" s="1"/>
  <c r="E5" i="7"/>
  <c r="D5"/>
  <c r="C5"/>
  <c r="N5" s="1"/>
  <c r="B5"/>
  <c r="M14" i="73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P13" s="1"/>
  <c r="D12" i="76" l="1"/>
  <c r="C12" s="1"/>
  <c r="H12"/>
  <c r="P11" i="73"/>
  <c r="F11" s="1"/>
  <c r="T5" i="7"/>
  <c r="V5" s="1"/>
  <c r="O5" s="1"/>
  <c r="T27"/>
  <c r="V7"/>
  <c r="O7" s="1"/>
  <c r="I13" i="76" l="1"/>
  <c r="K13"/>
  <c r="O12"/>
  <c r="F13"/>
  <c r="L13"/>
  <c r="D13"/>
  <c r="M13"/>
  <c r="J13"/>
  <c r="G13"/>
  <c r="C13"/>
  <c r="N13"/>
  <c r="H13"/>
  <c r="E13"/>
  <c r="M11" i="73"/>
  <c r="B11"/>
  <c r="J11"/>
  <c r="K11"/>
  <c r="E11"/>
  <c r="L11"/>
  <c r="G11"/>
  <c r="H11"/>
  <c r="C11"/>
  <c r="Q11"/>
  <c r="D11"/>
  <c r="I11"/>
  <c r="N10"/>
  <c r="W27" i="7"/>
  <c r="V27"/>
  <c r="O27" s="1"/>
  <c r="H6" i="10"/>
  <c r="I6" s="1"/>
  <c r="N11" i="73" l="1"/>
  <c r="N81" i="76"/>
  <c r="O81"/>
  <c r="N221"/>
  <c r="O221"/>
</calcChain>
</file>

<file path=xl/sharedStrings.xml><?xml version="1.0" encoding="utf-8"?>
<sst xmlns="http://schemas.openxmlformats.org/spreadsheetml/2006/main" count="2376" uniqueCount="367">
  <si>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</si>
  <si>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</si>
  <si>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</si>
  <si>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</si>
  <si>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</si>
  <si>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</si>
  <si>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</si>
  <si>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</si>
  <si>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</si>
  <si>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</si>
  <si>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</si>
  <si>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</si>
  <si>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</si>
  <si>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</si>
  <si>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</si>
  <si>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</si>
  <si>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</si>
  <si>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</si>
  <si>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</si>
  <si>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</si>
  <si>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</si>
  <si>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</si>
  <si>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</si>
  <si>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</si>
  <si>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</si>
  <si>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</si>
  <si>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</si>
  <si>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</si>
  <si>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</si>
  <si>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</si>
  <si>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</si>
  <si>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</si>
  <si>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</si>
  <si>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</si>
  <si>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</si>
  <si>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</si>
  <si>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</si>
  <si>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</si>
  <si>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</si>
  <si>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</si>
  <si>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</si>
  <si>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</si>
  <si>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</si>
  <si>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</si>
  <si>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</si>
  <si>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</si>
  <si>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</si>
  <si>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</si>
  <si>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</si>
  <si>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</si>
  <si>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</si>
  <si>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</si>
  <si>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</si>
  <si>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</si>
  <si>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</si>
  <si>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</si>
  <si>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</si>
  <si>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</si>
  <si>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</si>
  <si>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</si>
  <si>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</si>
  <si>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</si>
  <si>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</si>
  <si>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</si>
  <si>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</si>
  <si>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</si>
  <si>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</si>
  <si>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</si>
  <si>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</si>
  <si>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</si>
  <si>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</si>
  <si>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</si>
  <si>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</si>
  <si>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</si>
  <si>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</si>
  <si>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</si>
  <si>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</si>
  <si>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</si>
  <si>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</si>
  <si>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</si>
  <si>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</si>
  <si>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</si>
  <si>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</si>
  <si>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</si>
  <si>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</si>
  <si>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</si>
  <si>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</si>
  <si>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</si>
  <si>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</si>
  <si>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</si>
  <si>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</si>
  <si>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</si>
  <si>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</si>
  <si>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</si>
  <si>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</si>
  <si>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</si>
  <si>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</si>
  <si>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</si>
  <si>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</si>
  <si>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</si>
  <si>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</si>
  <si>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</si>
  <si>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</si>
  <si>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</si>
  <si>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</si>
  <si>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</si>
  <si>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</si>
  <si>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</si>
  <si>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</si>
  <si>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</si>
  <si>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</si>
  <si>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</si>
  <si>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</si>
  <si>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</si>
  <si>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</si>
  <si>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</si>
  <si>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</si>
  <si>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</si>
  <si>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</si>
  <si>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</si>
  <si>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</si>
  <si>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</si>
  <si>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</si>
  <si>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</si>
  <si>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</si>
  <si>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</si>
  <si>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</si>
  <si>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</si>
  <si>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</si>
  <si>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</si>
  <si>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</si>
  <si>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</si>
  <si>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</si>
  <si>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</si>
  <si>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</si>
  <si>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</si>
  <si>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</si>
  <si>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</si>
  <si>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</si>
  <si>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</si>
  <si>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</si>
  <si>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</si>
  <si>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</si>
  <si>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</si>
  <si>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</si>
  <si>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</si>
  <si>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</si>
  <si>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</si>
  <si>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</si>
  <si>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</si>
  <si>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</si>
  <si>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</si>
  <si>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</si>
  <si>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ปี 2563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</si>
  <si>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</si>
  <si>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</si>
  <si>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</si>
  <si>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</si>
  <si>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</si>
  <si>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</si>
  <si>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</si>
  <si>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</si>
  <si>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</si>
  <si>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</si>
  <si>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</si>
  <si>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</si>
  <si>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</si>
  <si>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</si>
  <si>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</si>
  <si>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</si>
  <si>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</si>
  <si>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</si>
  <si>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</si>
  <si>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</si>
  <si>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</si>
  <si>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</si>
  <si>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</si>
  <si>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</si>
  <si>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</si>
  <si>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</si>
  <si>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</si>
  <si>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</si>
  <si>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</si>
  <si>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</si>
  <si>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</si>
  <si>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</si>
  <si>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</si>
  <si>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</si>
  <si>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</si>
  <si>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</si>
  <si>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</si>
  <si>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</si>
  <si>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</si>
  <si>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</si>
  <si>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</si>
  <si>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</si>
  <si>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</si>
  <si>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</si>
  <si>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</si>
  <si>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</si>
  <si>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</si>
  <si>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</si>
  <si>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</si>
  <si>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</si>
  <si>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</si>
  <si>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</si>
  <si>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</si>
  <si>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</si>
  <si>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</si>
  <si>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</si>
  <si>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</si>
  <si>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</si>
  <si>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</si>
  <si>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</si>
  <si>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</si>
  <si>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</si>
  <si>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</si>
  <si>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</si>
  <si>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</si>
  <si>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</si>
  <si>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</si>
  <si>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</si>
  <si>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</si>
  <si>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</si>
  <si>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</si>
  <si>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</si>
  <si>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</si>
  <si>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</si>
  <si>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</si>
  <si>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</si>
  <si>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</si>
  <si>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</si>
  <si>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</si>
  <si>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</si>
  <si>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</si>
  <si>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</si>
  <si>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</si>
  <si>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</si>
  <si>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</si>
  <si>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</si>
  <si>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</si>
  <si>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</si>
  <si>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</si>
  <si>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</si>
  <si>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</si>
  <si>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</si>
  <si>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</si>
  <si>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</si>
  <si>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</si>
  <si>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</si>
  <si>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</si>
  <si>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</si>
  <si>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</si>
  <si>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</si>
  <si>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</si>
  <si>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</si>
  <si>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</si>
  <si>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</si>
  <si>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</si>
  <si>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</si>
  <si>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</si>
  <si>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</si>
  <si>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</si>
  <si>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</si>
  <si>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</si>
  <si>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</si>
  <si>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</si>
  <si>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</si>
  <si>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</si>
  <si>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</si>
  <si>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</si>
  <si>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</si>
  <si>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</si>
  <si>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</si>
  <si>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</si>
  <si>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</si>
  <si>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</si>
  <si>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</si>
  <si>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</si>
  <si>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</si>
  <si>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</si>
  <si>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</si>
  <si>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</si>
  <si>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</si>
  <si>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</si>
  <si>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</si>
  <si>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</si>
  <si>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</si>
  <si>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</si>
  <si>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</si>
  <si>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</si>
  <si>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</si>
  <si>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</si>
  <si>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</si>
  <si>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</si>
  <si>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</si>
  <si>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</si>
  <si>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</si>
  <si>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</si>
  <si>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</si>
  <si>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</si>
  <si>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</si>
  <si>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</si>
  <si>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</si>
  <si>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</si>
  <si>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</si>
  <si>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</si>
  <si>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</si>
  <si>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</si>
  <si>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</si>
  <si>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</si>
  <si>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</si>
  <si>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</si>
  <si>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</si>
  <si>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</si>
  <si>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</si>
  <si>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</si>
  <si>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</si>
  <si>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</si>
  <si>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</si>
  <si>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</si>
  <si>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</si>
  <si>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</si>
  <si>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</si>
  <si>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</si>
  <si>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</si>
  <si>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</si>
  <si>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</si>
  <si>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</si>
  <si>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</si>
  <si>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</si>
  <si>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</si>
  <si>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</si>
  <si>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</si>
  <si>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</si>
  <si>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</si>
  <si>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ผู้ป่วยไข้เลือดออก รายหมู่บ้าน จำแนกตามสัปดาห์ที่พบผู้ป่วย  ปี 2563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</si>
  <si>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</si>
  <si>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</si>
  <si>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</si>
  <si>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</si>
  <si>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</si>
  <si>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</si>
  <si>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</si>
  <si>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</si>
  <si>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</si>
  <si>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</si>
  <si>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</si>
  <si>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</si>
  <si>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</si>
  <si>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</si>
  <si>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</si>
  <si>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</si>
  <si>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</si>
  <si>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ข้อมูล  ณ  วันที่  31 มกราคม 2564   (จากรายงาน 506)</t>
  </si>
  <si>
    <t>wk 2</t>
  </si>
  <si>
    <t>wk 3</t>
  </si>
  <si>
    <t>wk 4</t>
  </si>
  <si>
    <t>ข้อมูล  ณ  วันที่ 7 กุมภาพันธ์ 2564   (จากรายงาน 506)</t>
  </si>
  <si>
    <t>ข้อมูล  ณ  วันที่  7 กุมภาพันธ์ 2564   (จากรายงาน 506)</t>
  </si>
  <si>
    <t>ข้อมูล  ณ  วันที่  7 กุมภาพันธ์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</si>
  <si>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10  มกราคม - 6 กุมภาพันธ์  2564</t>
  </si>
  <si>
    <t>wk 1 - 5</t>
  </si>
  <si>
    <t>wk 2-5</t>
  </si>
  <si>
    <t>wk 5</t>
  </si>
  <si>
    <t>ข้อมูล ณ วันที่ 7 กุมภาพันธ์ 2564 (จากรายงานเร่งด่วน)</t>
  </si>
  <si>
    <t>รวมผู้ป่วยสะสม  wk 1 - 5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</si>
</sst>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67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0"/>
      <color indexed="8"/>
      <name val="Tahoma"/>
      <charset val="22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6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7" fillId="18" borderId="27" xfId="0" applyNumberFormat="1" applyFont="1" applyFill="1" applyBorder="1"/>
    <xf numFmtId="0" fontId="57" fillId="18" borderId="33" xfId="0" applyNumberFormat="1" applyFont="1" applyFill="1" applyBorder="1"/>
    <xf numFmtId="0" fontId="57" fillId="18" borderId="30" xfId="0" applyNumberFormat="1" applyFont="1" applyFill="1" applyBorder="1"/>
    <xf numFmtId="0" fontId="57" fillId="18" borderId="27" xfId="0" applyFont="1" applyFill="1" applyBorder="1"/>
    <xf numFmtId="0" fontId="57" fillId="18" borderId="28" xfId="0" applyFont="1" applyFill="1" applyBorder="1"/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9" fillId="0" borderId="9" xfId="16" applyFont="1" applyFill="1" applyBorder="1" applyAlignment="1">
      <alignment horizontal="center" wrapText="1"/>
    </xf>
    <xf numFmtId="189" fontId="14" fillId="19" borderId="9" xfId="0" applyNumberFormat="1" applyFont="1" applyFill="1" applyBorder="1" applyAlignment="1">
      <alignment horizontal="center"/>
    </xf>
    <xf numFmtId="0" fontId="59" fillId="19" borderId="9" xfId="16" applyFont="1" applyFill="1" applyBorder="1" applyAlignment="1">
      <alignment horizontal="center" wrapText="1"/>
    </xf>
    <xf numFmtId="3" fontId="12" fillId="19" borderId="9" xfId="0" applyNumberFormat="1" applyFont="1" applyFill="1" applyBorder="1" applyAlignment="1">
      <alignment horizontal="center"/>
    </xf>
    <xf numFmtId="0" fontId="59" fillId="12" borderId="9" xfId="17" applyFont="1" applyFill="1" applyBorder="1" applyAlignment="1">
      <alignment horizontal="center" wrapText="1"/>
    </xf>
    <xf numFmtId="0" fontId="59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9" fillId="12" borderId="9" xfId="19" applyFont="1" applyFill="1" applyBorder="1" applyAlignment="1">
      <alignment horizontal="center" wrapText="1"/>
    </xf>
    <xf numFmtId="0" fontId="59" fillId="12" borderId="9" xfId="20" applyFont="1" applyFill="1" applyBorder="1" applyAlignment="1">
      <alignment horizontal="center" wrapText="1"/>
    </xf>
    <xf numFmtId="0" fontId="59" fillId="12" borderId="9" xfId="21" applyFont="1" applyFill="1" applyBorder="1" applyAlignment="1">
      <alignment horizontal="center" wrapText="1"/>
    </xf>
    <xf numFmtId="0" fontId="59" fillId="12" borderId="9" xfId="22" applyFont="1" applyFill="1" applyBorder="1" applyAlignment="1">
      <alignment horizontal="center" wrapText="1"/>
    </xf>
    <xf numFmtId="0" fontId="59" fillId="12" borderId="9" xfId="23" applyFont="1" applyFill="1" applyBorder="1" applyAlignment="1">
      <alignment horizontal="center" wrapText="1"/>
    </xf>
    <xf numFmtId="0" fontId="59" fillId="12" borderId="9" xfId="24" applyFont="1" applyFill="1" applyBorder="1" applyAlignment="1">
      <alignment horizontal="center" wrapText="1"/>
    </xf>
    <xf numFmtId="0" fontId="59" fillId="12" borderId="9" xfId="25" applyFont="1" applyFill="1" applyBorder="1" applyAlignment="1">
      <alignment horizontal="center" wrapText="1"/>
    </xf>
    <xf numFmtId="0" fontId="59" fillId="12" borderId="9" xfId="26" applyFont="1" applyFill="1" applyBorder="1" applyAlignment="1">
      <alignment horizontal="center" wrapText="1"/>
    </xf>
    <xf numFmtId="0" fontId="59" fillId="12" borderId="9" xfId="27" applyFont="1" applyFill="1" applyBorder="1" applyAlignment="1">
      <alignment horizontal="center" wrapText="1"/>
    </xf>
    <xf numFmtId="0" fontId="59" fillId="12" borderId="9" xfId="28" applyFont="1" applyFill="1" applyBorder="1" applyAlignment="1">
      <alignment horizontal="center" wrapText="1"/>
    </xf>
    <xf numFmtId="0" fontId="59" fillId="12" borderId="9" xfId="29" applyFont="1" applyFill="1" applyBorder="1" applyAlignment="1">
      <alignment horizontal="center" wrapText="1"/>
    </xf>
    <xf numFmtId="0" fontId="59" fillId="12" borderId="9" xfId="30" applyFont="1" applyFill="1" applyBorder="1" applyAlignment="1">
      <alignment horizontal="center" wrapText="1"/>
    </xf>
    <xf numFmtId="0" fontId="59" fillId="12" borderId="9" xfId="31" applyFont="1" applyFill="1" applyBorder="1" applyAlignment="1">
      <alignment horizontal="center" wrapText="1"/>
    </xf>
    <xf numFmtId="0" fontId="59" fillId="12" borderId="9" xfId="32" applyFont="1" applyFill="1" applyBorder="1" applyAlignment="1">
      <alignment horizontal="center" wrapText="1"/>
    </xf>
    <xf numFmtId="0" fontId="59" fillId="12" borderId="9" xfId="33" applyFont="1" applyFill="1" applyBorder="1" applyAlignment="1">
      <alignment horizontal="center" wrapText="1"/>
    </xf>
    <xf numFmtId="0" fontId="59" fillId="12" borderId="9" xfId="34" applyFont="1" applyFill="1" applyBorder="1" applyAlignment="1">
      <alignment horizontal="center" wrapText="1"/>
    </xf>
    <xf numFmtId="0" fontId="59" fillId="12" borderId="9" xfId="35" applyFont="1" applyFill="1" applyBorder="1" applyAlignment="1">
      <alignment horizontal="center" wrapText="1"/>
    </xf>
    <xf numFmtId="0" fontId="59" fillId="12" borderId="9" xfId="36" applyFont="1" applyFill="1" applyBorder="1" applyAlignment="1">
      <alignment horizontal="center" wrapText="1"/>
    </xf>
    <xf numFmtId="0" fontId="59" fillId="12" borderId="9" xfId="37" applyFont="1" applyFill="1" applyBorder="1" applyAlignment="1">
      <alignment horizontal="center" wrapText="1"/>
    </xf>
    <xf numFmtId="189" fontId="60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1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2" fillId="0" borderId="9" xfId="0" applyNumberFormat="1" applyFont="1" applyFill="1" applyBorder="1" applyAlignment="1">
      <alignment horizontal="center"/>
    </xf>
    <xf numFmtId="1" fontId="63" fillId="0" borderId="9" xfId="0" applyNumberFormat="1" applyFont="1" applyFill="1" applyBorder="1" applyAlignment="1">
      <alignment horizontal="center"/>
    </xf>
    <xf numFmtId="1" fontId="63" fillId="0" borderId="18" xfId="0" applyNumberFormat="1" applyFont="1" applyFill="1" applyBorder="1" applyAlignment="1">
      <alignment horizontal="center"/>
    </xf>
    <xf numFmtId="3" fontId="64" fillId="0" borderId="0" xfId="0" applyNumberFormat="1" applyFont="1" applyFill="1" applyBorder="1" applyAlignment="1">
      <alignment horizontal="center"/>
    </xf>
    <xf numFmtId="189" fontId="65" fillId="0" borderId="0" xfId="0" applyNumberFormat="1" applyFont="1" applyFill="1"/>
    <xf numFmtId="1" fontId="62" fillId="0" borderId="18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1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1" fillId="0" borderId="0" xfId="0" applyNumberFormat="1" applyFont="1" applyFill="1" applyBorder="1" applyAlignment="1">
      <alignment horizontal="center"/>
    </xf>
    <xf numFmtId="189" fontId="61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54" fillId="20" borderId="9" xfId="14" applyFont="1" applyFill="1" applyBorder="1"/>
    <xf numFmtId="0" fontId="66" fillId="0" borderId="0" xfId="0" applyFont="1"/>
    <xf numFmtId="0" fontId="66" fillId="0" borderId="24" xfId="0" applyFont="1" applyBorder="1"/>
    <xf numFmtId="0" fontId="57" fillId="16" borderId="24" xfId="0" applyFont="1" applyFill="1" applyBorder="1" applyAlignment="1">
      <alignment horizontal="center"/>
    </xf>
    <xf numFmtId="0" fontId="57" fillId="16" borderId="25" xfId="0" applyFont="1" applyFill="1" applyBorder="1" applyAlignment="1">
      <alignment horizontal="center"/>
    </xf>
    <xf numFmtId="0" fontId="57" fillId="16" borderId="26" xfId="0" applyFont="1" applyFill="1" applyBorder="1" applyAlignment="1">
      <alignment horizontal="center"/>
    </xf>
    <xf numFmtId="0" fontId="57" fillId="16" borderId="31" xfId="0" applyFont="1" applyFill="1" applyBorder="1" applyAlignment="1">
      <alignment horizontal="center"/>
    </xf>
    <xf numFmtId="0" fontId="57" fillId="16" borderId="32" xfId="0" applyFont="1" applyFill="1" applyBorder="1" applyAlignment="1">
      <alignment horizontal="center"/>
    </xf>
    <xf numFmtId="0" fontId="66" fillId="0" borderId="24" xfId="0" applyNumberFormat="1" applyFont="1" applyBorder="1"/>
    <xf numFmtId="0" fontId="66" fillId="0" borderId="31" xfId="0" applyNumberFormat="1" applyFont="1" applyBorder="1"/>
    <xf numFmtId="0" fontId="66" fillId="0" borderId="32" xfId="0" applyNumberFormat="1" applyFont="1" applyBorder="1"/>
    <xf numFmtId="0" fontId="57" fillId="21" borderId="24" xfId="0" applyFont="1" applyFill="1" applyBorder="1"/>
    <xf numFmtId="0" fontId="57" fillId="21" borderId="25" xfId="0" applyFont="1" applyFill="1" applyBorder="1"/>
    <xf numFmtId="0" fontId="57" fillId="21" borderId="24" xfId="0" applyNumberFormat="1" applyFont="1" applyFill="1" applyBorder="1"/>
    <xf numFmtId="0" fontId="57" fillId="21" borderId="31" xfId="0" applyNumberFormat="1" applyFont="1" applyFill="1" applyBorder="1"/>
    <xf numFmtId="0" fontId="57" fillId="21" borderId="32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8">
    <dxf>
      <font>
        <b/>
      </font>
    </dxf>
    <dxf>
      <fill>
        <patternFill>
          <bgColor theme="9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33CC"/>
      <color rgb="FF0000CC"/>
      <color rgb="FF00FFFF"/>
      <color rgb="FFFF00FF"/>
      <color rgb="FFFFFF99"/>
      <color rgb="FFFF99CC"/>
      <color rgb="FFFF66CC"/>
      <color rgb="FFCC3399"/>
      <color rgb="FFCCFFFF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276225</xdr:colOff>
      <xdr:row>7</xdr:row>
      <xdr:rowOff>171450</xdr:rowOff>
    </xdr:from>
    <xdr:to>
      <xdr:col>19</xdr:col>
      <xdr:colOff>466725</xdr:colOff>
      <xdr:row>32</xdr:row>
      <xdr:rowOff>247650</xdr:rowOff>
    </xdr:to>
    <xdr:pic>
      <xdr:nvPicPr>
        <xdr:cNvPr id="3" name="รูปภาพ 2" descr="map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2105025"/>
          <a:ext cx="7077075" cy="7019925"/>
        </a:xfrm>
        <a:prstGeom prst="rect">
          <a:avLst/>
        </a:prstGeom>
        <a:ln w="57150">
          <a:solidFill>
            <a:srgbClr val="FF00FF"/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235.622201620368" createdVersion="1" refreshedVersion="3" recordCount="4">
  <cacheSource type="worksheet">
    <worksheetSource ref="A1:T5" sheet="Sheet2" r:id="rId2"/>
  </cacheSource>
  <cacheFields count="20">
    <cacheField name="E0" numFmtId="0">
      <sharedItems containsSemiMixedTypes="0" containsString="0" containsNumber="1" containsInteger="1" minValue="181" maxValue="404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6" maxValue="1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4">
        <s v="13"/>
        <s v="15"/>
        <s v="03"/>
        <s v="07"/>
      </sharedItems>
    </cacheField>
    <cacheField name="ชื่อหมู่บ้าน" numFmtId="0">
      <sharedItems count="3">
        <s v="อ้น"/>
        <s v="หนองแวง"/>
        <s v="หนองขาม"/>
      </sharedItems>
    </cacheField>
    <cacheField name="ตำบล" numFmtId="0">
      <sharedItems count="3">
        <s v="หัวช้าง"/>
        <s v="เกษตรวิสัย"/>
        <s v="บัวแดง"/>
      </sharedItems>
    </cacheField>
    <cacheField name="อำเภอ" numFmtId="0">
      <sharedItems count="3">
        <s v="จตุรพักตรพิมาน"/>
        <s v="เกษตรวิสัย"/>
        <s v="ปทุมรัตต์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1-14T00:00:00"/>
    </cacheField>
    <cacheField name="วันพบผป" numFmtId="14">
      <sharedItems containsSemiMixedTypes="0" containsNonDate="0" containsDate="1" containsString="0" minDate="2021-01-02T00:00:00" maxDate="2021-01-1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" count="3">
        <n v="1"/>
        <n v="2"/>
        <n v="0"/>
      </sharedItems>
    </cacheField>
    <cacheField name="Wkdatesick" numFmtId="0">
      <sharedItems containsSemiMixedTypes="0" containsString="0" containsNumber="1" containsInteger="1" minValue="0" maxValue="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181"/>
    <s v="66.Dengue fever"/>
    <s v="ธณัฐพงศ์ สิงห์คง"/>
    <s v="5710647"/>
    <s v="ชาย"/>
    <n v="17"/>
    <n v="11"/>
    <s v="นักเรียน"/>
    <s v="179"/>
    <x v="0"/>
    <x v="0"/>
    <x v="0"/>
    <x v="0"/>
    <s v="จตุรพักตรพิมาน"/>
    <d v="2021-01-04T00:00:00"/>
    <d v="2021-01-04T00:00:00"/>
    <m/>
    <d v="2021-01-03T00:00:00"/>
    <x v="0"/>
    <n v="1"/>
  </r>
  <r>
    <n v="1200"/>
    <s v="66.Dengue fever"/>
    <s v="พีรดา วันทา"/>
    <s v="5705971"/>
    <s v="หญิง"/>
    <n v="6"/>
    <n v="10"/>
    <s v="นักเรียน"/>
    <s v="39"/>
    <x v="1"/>
    <x v="0"/>
    <x v="0"/>
    <x v="0"/>
    <s v="จตุรพักตรพิมาน"/>
    <d v="2021-01-13T00:00:00"/>
    <d v="2021-01-14T00:00:00"/>
    <m/>
    <d v="2021-01-03T00:00:00"/>
    <x v="1"/>
    <n v="2"/>
  </r>
  <r>
    <n v="4049"/>
    <s v="66.Dengue fever"/>
    <s v="ศักดิ์สิทธิ์ แสนอินทร์"/>
    <m/>
    <s v="ชาย"/>
    <n v="15"/>
    <n v="0"/>
    <s v="นักเรียน"/>
    <s v="21"/>
    <x v="2"/>
    <x v="1"/>
    <x v="1"/>
    <x v="1"/>
    <s v="เกษตรวิสัย"/>
    <d v="2021-01-01T00:00:00"/>
    <d v="2021-01-02T00:00:00"/>
    <m/>
    <d v="2021-01-03T00:00:00"/>
    <x v="2"/>
    <n v="0"/>
  </r>
  <r>
    <n v="1231"/>
    <s v="66.Dengue fever"/>
    <s v="ไอรดา  พันธ์ผะกา"/>
    <s v="61001892"/>
    <s v="หญิง"/>
    <n v="12"/>
    <n v="0"/>
    <s v="นักเรียน"/>
    <s v="87"/>
    <x v="3"/>
    <x v="2"/>
    <x v="2"/>
    <x v="2"/>
    <s v="ปทุมรัตต์"/>
    <d v="2021-01-10T00:00:00"/>
    <d v="2021-01-13T00:00:00"/>
    <m/>
    <d v="2021-01-03T00:00:00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3:F11" firstHeaderRow="1" firstDataRow="2" firstDataCol="2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5">
        <item x="2"/>
        <item x="3"/>
        <item x="0"/>
        <item x="1"/>
        <item t="default"/>
      </items>
    </pivotField>
    <pivotField axis="axisRow" compact="0" outline="0" subtotalTop="0" showAll="0" includeNewItemsInFilter="1" sortType="ascending">
      <items count="4">
        <item x="2"/>
        <item x="1"/>
        <item x="0"/>
        <item t="default"/>
      </items>
    </pivotField>
    <pivotField compact="0" outline="0" subtotalTop="0" showAll="0" includeNewItemsInFilter="1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4">
        <item x="1"/>
        <item x="0"/>
        <item x="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">
        <item x="2"/>
        <item x="0"/>
        <item x="1"/>
        <item t="default"/>
      </items>
    </pivotField>
    <pivotField compact="0" outline="0" subtotalTop="0" showAll="0" includeNewItemsInFilter="1"/>
  </pivotFields>
  <rowFields count="2">
    <field x="12"/>
    <field x="10"/>
  </rowFields>
  <rowItems count="7">
    <i>
      <x/>
      <x v="1"/>
    </i>
    <i t="default">
      <x/>
    </i>
    <i>
      <x v="1"/>
      <x v="2"/>
    </i>
    <i t="default">
      <x v="1"/>
    </i>
    <i>
      <x v="2"/>
      <x/>
    </i>
    <i t="default">
      <x v="2"/>
    </i>
    <i t="grand">
      <x/>
    </i>
  </rowItems>
  <colFields count="1">
    <field x="18"/>
  </colFields>
  <colItems count="4">
    <i>
      <x/>
    </i>
    <i>
      <x v="1"/>
    </i>
    <i>
      <x v="2"/>
    </i>
    <i t="grand">
      <x/>
    </i>
  </colItems>
  <dataFields count="1">
    <dataField name="ราย" fld="15" subtotal="count" baseField="0" baseItem="0"/>
  </dataFields>
  <formats count="38">
    <format dxfId="37">
      <pivotArea type="all" outline="0" fieldPosition="0"/>
    </format>
    <format dxfId="36">
      <pivotArea grandRow="1" outline="0" fieldPosition="0"/>
    </format>
    <format dxfId="3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3">
      <pivotArea grandCol="1" outline="0" fieldPosition="0"/>
    </format>
    <format dxfId="32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grandRow="1" outline="0" fieldPosition="0"/>
    </format>
    <format dxfId="28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type="all" dataOnly="0" outline="0" fieldPosition="0"/>
    </format>
    <format dxfId="26">
      <pivotArea type="all" dataOnly="0" outline="0" fieldPosition="0"/>
    </format>
    <format dxfId="25">
      <pivotArea type="origin" dataOnly="0" labelOnly="1" outline="0" fieldPosition="0"/>
    </format>
    <format dxfId="24">
      <pivotArea field="12" type="button" dataOnly="0" labelOnly="1" outline="0" axis="axisRow" fieldPosition="0"/>
    </format>
    <format dxfId="23">
      <pivotArea field="11" type="button" dataOnly="0" labelOnly="1" outline="0"/>
    </format>
    <format dxfId="22">
      <pivotArea field="10" type="button" dataOnly="0" labelOnly="1" outline="0" axis="axisRow" fieldPosition="1"/>
    </format>
    <format dxfId="21">
      <pivotArea field="18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outline="0" fieldPosition="0">
        <references count="1">
          <reference field="18" count="0"/>
        </references>
      </pivotArea>
    </format>
    <format dxfId="18">
      <pivotArea dataOnly="0" labelOnly="1" grandCol="1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/>
    </format>
    <format dxfId="14">
      <pivotArea field="10" type="button" dataOnly="0" labelOnly="1" outline="0" axis="axisRow" fieldPosition="1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/>
    </format>
    <format dxfId="6">
      <pivotArea field="10" type="button" dataOnly="0" labelOnly="1" outline="0" axis="axisRow" fieldPosition="1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Q17" sqref="Q17"/>
    </sheetView>
  </sheetViews>
  <sheetFormatPr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0" t="s">
        <v>337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162"/>
    </row>
    <row r="2" spans="1:30" ht="23.25">
      <c r="A2" s="164"/>
      <c r="B2" s="164"/>
      <c r="C2" s="82" t="s">
        <v>358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71</v>
      </c>
      <c r="B3" s="167" t="s">
        <v>64</v>
      </c>
      <c r="C3" s="167" t="s">
        <v>65</v>
      </c>
      <c r="D3" s="167" t="s">
        <v>46</v>
      </c>
      <c r="E3" s="167" t="s">
        <v>47</v>
      </c>
      <c r="F3" s="167" t="s">
        <v>48</v>
      </c>
      <c r="G3" s="167" t="s">
        <v>49</v>
      </c>
      <c r="H3" s="167" t="s">
        <v>50</v>
      </c>
      <c r="I3" s="167" t="s">
        <v>51</v>
      </c>
      <c r="J3" s="167" t="s">
        <v>52</v>
      </c>
      <c r="K3" s="167" t="s">
        <v>53</v>
      </c>
      <c r="L3" s="167" t="s">
        <v>54</v>
      </c>
      <c r="M3" s="167" t="s">
        <v>55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8">
        <v>118</v>
      </c>
      <c r="C4" s="278">
        <v>91</v>
      </c>
      <c r="D4" s="278">
        <v>103</v>
      </c>
      <c r="E4" s="278">
        <v>44</v>
      </c>
      <c r="F4" s="278">
        <v>30</v>
      </c>
      <c r="G4" s="278">
        <v>76</v>
      </c>
      <c r="H4" s="278">
        <v>165</v>
      </c>
      <c r="I4" s="278">
        <v>221</v>
      </c>
      <c r="J4" s="278">
        <v>152</v>
      </c>
      <c r="K4" s="278">
        <v>119</v>
      </c>
      <c r="L4" s="278">
        <v>44</v>
      </c>
      <c r="M4" s="278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8">
        <v>16</v>
      </c>
      <c r="C5" s="278">
        <v>9</v>
      </c>
      <c r="D5" s="278">
        <v>10</v>
      </c>
      <c r="E5" s="278">
        <v>24</v>
      </c>
      <c r="F5" s="278">
        <v>47</v>
      </c>
      <c r="G5" s="278">
        <v>186</v>
      </c>
      <c r="H5" s="278">
        <v>139</v>
      </c>
      <c r="I5" s="278">
        <v>115</v>
      </c>
      <c r="J5" s="278">
        <v>44</v>
      </c>
      <c r="K5" s="278">
        <v>18</v>
      </c>
      <c r="L5" s="278">
        <v>6</v>
      </c>
      <c r="M5" s="278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8">
        <v>5</v>
      </c>
      <c r="C6" s="278">
        <v>7</v>
      </c>
      <c r="D6" s="278">
        <v>6</v>
      </c>
      <c r="E6" s="278">
        <v>28</v>
      </c>
      <c r="F6" s="278">
        <v>184</v>
      </c>
      <c r="G6" s="278">
        <v>370</v>
      </c>
      <c r="H6" s="278">
        <v>269</v>
      </c>
      <c r="I6" s="278">
        <v>232</v>
      </c>
      <c r="J6" s="278">
        <v>132</v>
      </c>
      <c r="K6" s="278">
        <v>46</v>
      </c>
      <c r="L6" s="278">
        <v>52</v>
      </c>
      <c r="M6" s="278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8">
        <v>49</v>
      </c>
      <c r="C7" s="278">
        <v>77</v>
      </c>
      <c r="D7" s="278">
        <v>82</v>
      </c>
      <c r="E7" s="278">
        <v>96</v>
      </c>
      <c r="F7" s="278">
        <v>275</v>
      </c>
      <c r="G7" s="278">
        <v>822</v>
      </c>
      <c r="H7" s="278">
        <v>863</v>
      </c>
      <c r="I7" s="278">
        <v>565</v>
      </c>
      <c r="J7" s="278">
        <v>462</v>
      </c>
      <c r="K7" s="278">
        <v>308</v>
      </c>
      <c r="L7" s="278">
        <v>142</v>
      </c>
      <c r="M7" s="278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8">
        <v>59</v>
      </c>
      <c r="C8" s="278">
        <v>49</v>
      </c>
      <c r="D8" s="278">
        <v>67</v>
      </c>
      <c r="E8" s="278">
        <v>126</v>
      </c>
      <c r="F8" s="278">
        <v>207</v>
      </c>
      <c r="G8" s="278">
        <v>228</v>
      </c>
      <c r="H8" s="278">
        <v>352</v>
      </c>
      <c r="I8" s="278">
        <v>296</v>
      </c>
      <c r="J8" s="278">
        <v>171</v>
      </c>
      <c r="K8" s="278">
        <v>49</v>
      </c>
      <c r="L8" s="278">
        <v>25</v>
      </c>
      <c r="M8" s="278">
        <v>9</v>
      </c>
      <c r="N8" s="121">
        <f t="shared" si="0"/>
        <v>1638</v>
      </c>
      <c r="P8" s="122"/>
      <c r="S8" s="122"/>
      <c r="T8" s="39"/>
    </row>
    <row r="9" spans="1:30" ht="23.25">
      <c r="A9" s="279" t="s">
        <v>338</v>
      </c>
      <c r="B9" s="280">
        <f>MEDIAN(B4:B8)</f>
        <v>49</v>
      </c>
      <c r="C9" s="280">
        <f t="shared" ref="C9:M9" si="1">MEDIAN(C4:C8)</f>
        <v>49</v>
      </c>
      <c r="D9" s="280">
        <f t="shared" si="1"/>
        <v>67</v>
      </c>
      <c r="E9" s="280">
        <f t="shared" si="1"/>
        <v>44</v>
      </c>
      <c r="F9" s="280">
        <f t="shared" si="1"/>
        <v>184</v>
      </c>
      <c r="G9" s="280">
        <f t="shared" si="1"/>
        <v>228</v>
      </c>
      <c r="H9" s="280">
        <f t="shared" si="1"/>
        <v>269</v>
      </c>
      <c r="I9" s="280">
        <f t="shared" si="1"/>
        <v>232</v>
      </c>
      <c r="J9" s="280">
        <f t="shared" si="1"/>
        <v>152</v>
      </c>
      <c r="K9" s="280">
        <f t="shared" si="1"/>
        <v>49</v>
      </c>
      <c r="L9" s="280">
        <f t="shared" si="1"/>
        <v>44</v>
      </c>
      <c r="M9" s="280">
        <f t="shared" si="1"/>
        <v>21</v>
      </c>
      <c r="N9" s="281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73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4</v>
      </c>
      <c r="C13" s="135">
        <v>0</v>
      </c>
      <c r="D13" s="135"/>
      <c r="E13" s="135"/>
      <c r="F13" s="135"/>
      <c r="G13" s="135"/>
      <c r="H13" s="135"/>
      <c r="I13" s="270"/>
      <c r="J13" s="270"/>
      <c r="K13" s="270"/>
      <c r="L13" s="270"/>
      <c r="M13" s="270"/>
      <c r="N13" s="135">
        <f t="shared" si="0"/>
        <v>4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339</v>
      </c>
      <c r="B14" s="218">
        <f>B13</f>
        <v>4</v>
      </c>
      <c r="C14" s="218">
        <f>B13+C13</f>
        <v>4</v>
      </c>
      <c r="D14" s="218">
        <f>B13+C13+D13</f>
        <v>4</v>
      </c>
      <c r="E14" s="136">
        <f>SUM(B13:E13)</f>
        <v>4</v>
      </c>
      <c r="F14" s="136">
        <f>SUM(B13:F13)</f>
        <v>4</v>
      </c>
      <c r="G14" s="136">
        <f>SUM(B13:G13)</f>
        <v>4</v>
      </c>
      <c r="H14" s="136">
        <f>SUM(B13:H13)</f>
        <v>4</v>
      </c>
      <c r="I14" s="136">
        <f>SUM(B13:I13)</f>
        <v>4</v>
      </c>
      <c r="J14" s="136">
        <f>SUM(B13:J13)</f>
        <v>4</v>
      </c>
      <c r="K14" s="136">
        <f>SUM(B13:K13)</f>
        <v>4</v>
      </c>
      <c r="L14" s="136">
        <f>SUM(B13:L13)</f>
        <v>4</v>
      </c>
      <c r="M14" s="136">
        <f>SUM(B13:M13)</f>
        <v>4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1"/>
      <c r="E31" s="351"/>
      <c r="F31" s="351"/>
      <c r="G31" s="351"/>
      <c r="H31" s="351"/>
      <c r="I31" s="351"/>
      <c r="J31" s="351"/>
      <c r="K31" s="351"/>
    </row>
    <row r="32" spans="1:19">
      <c r="D32" s="351"/>
      <c r="E32" s="351"/>
      <c r="F32" s="351"/>
      <c r="G32" s="351"/>
      <c r="H32" s="351"/>
      <c r="I32" s="351"/>
      <c r="J32" s="351"/>
      <c r="K32" s="351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D1" workbookViewId="0">
      <selection activeCell="R2" sqref="R2:W27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340</v>
      </c>
      <c r="R1" s="355" t="s">
        <v>341</v>
      </c>
      <c r="S1" s="355"/>
      <c r="T1" s="355"/>
      <c r="U1" s="355"/>
      <c r="V1" s="355"/>
      <c r="W1" s="355"/>
    </row>
    <row r="2" spans="1:26" ht="24">
      <c r="B2" s="82" t="s">
        <v>359</v>
      </c>
      <c r="R2" s="43"/>
      <c r="S2" s="43"/>
      <c r="T2" s="356" t="s">
        <v>153</v>
      </c>
      <c r="U2" s="357"/>
      <c r="V2" s="357"/>
      <c r="W2" s="358"/>
    </row>
    <row r="3" spans="1:26" ht="24">
      <c r="A3" s="19" t="s">
        <v>9</v>
      </c>
      <c r="B3" s="352" t="s">
        <v>42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4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64</v>
      </c>
      <c r="C4" s="4" t="s">
        <v>65</v>
      </c>
      <c r="D4" s="4" t="s">
        <v>46</v>
      </c>
      <c r="E4" s="4" t="s">
        <v>47</v>
      </c>
      <c r="F4" s="4" t="s">
        <v>48</v>
      </c>
      <c r="G4" s="22" t="s">
        <v>49</v>
      </c>
      <c r="H4" s="22" t="s">
        <v>50</v>
      </c>
      <c r="I4" s="22" t="s">
        <v>51</v>
      </c>
      <c r="J4" s="22" t="s">
        <v>52</v>
      </c>
      <c r="K4" s="22" t="s">
        <v>53</v>
      </c>
      <c r="L4" s="22" t="s">
        <v>54</v>
      </c>
      <c r="M4" s="23" t="s">
        <v>55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0</v>
      </c>
      <c r="C5" s="148">
        <f t="shared" si="0"/>
        <v>0</v>
      </c>
      <c r="D5" s="148">
        <f t="shared" si="0"/>
        <v>0</v>
      </c>
      <c r="E5" s="148">
        <f t="shared" si="0"/>
        <v>0</v>
      </c>
      <c r="F5" s="148">
        <f t="shared" si="0"/>
        <v>0</v>
      </c>
      <c r="G5" s="148">
        <f t="shared" si="0"/>
        <v>0</v>
      </c>
      <c r="H5" s="148">
        <f t="shared" si="0"/>
        <v>0</v>
      </c>
      <c r="I5" s="148">
        <f t="shared" si="0"/>
        <v>0</v>
      </c>
      <c r="J5" s="148">
        <f t="shared" si="0"/>
        <v>0</v>
      </c>
      <c r="K5" s="148">
        <f t="shared" si="0"/>
        <v>0</v>
      </c>
      <c r="L5" s="148">
        <f t="shared" si="0"/>
        <v>0</v>
      </c>
      <c r="M5" s="148">
        <v>0</v>
      </c>
      <c r="N5" s="149">
        <f t="shared" ref="N5:N27" si="1">SUM(B5:M5)</f>
        <v>0</v>
      </c>
      <c r="O5" s="150">
        <f t="shared" ref="O5:O27" si="2">V5</f>
        <v>0</v>
      </c>
      <c r="R5" s="26" t="s">
        <v>21</v>
      </c>
      <c r="S5" s="5">
        <f>S6+S7</f>
        <v>156133</v>
      </c>
      <c r="T5" s="119">
        <f>T6+T7</f>
        <v>0</v>
      </c>
      <c r="U5" s="47">
        <v>0</v>
      </c>
      <c r="V5" s="48">
        <f>T5*100000/S5</f>
        <v>0</v>
      </c>
      <c r="W5" s="49">
        <v>0</v>
      </c>
      <c r="X5" s="41"/>
    </row>
    <row r="6" spans="1:26" ht="24">
      <c r="A6" s="151" t="s">
        <v>56</v>
      </c>
      <c r="B6" s="247">
        <v>0</v>
      </c>
      <c r="C6" s="247">
        <v>0</v>
      </c>
      <c r="D6" s="247"/>
      <c r="E6" s="247"/>
      <c r="F6" s="247"/>
      <c r="G6" s="247"/>
      <c r="H6" s="247"/>
      <c r="I6" s="248"/>
      <c r="J6" s="152"/>
      <c r="K6" s="152"/>
      <c r="L6" s="152"/>
      <c r="M6" s="152"/>
      <c r="N6" s="153">
        <f t="shared" si="1"/>
        <v>0</v>
      </c>
      <c r="O6" s="154">
        <f t="shared" si="2"/>
        <v>0</v>
      </c>
      <c r="R6" s="28" t="s">
        <v>56</v>
      </c>
      <c r="S6" s="7">
        <v>34554</v>
      </c>
      <c r="T6" s="27">
        <f>N6</f>
        <v>0</v>
      </c>
      <c r="U6" s="120">
        <v>0</v>
      </c>
      <c r="V6" s="51">
        <f>T6*100000/S6</f>
        <v>0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/>
      <c r="E7" s="247"/>
      <c r="F7" s="247"/>
      <c r="G7" s="247"/>
      <c r="H7" s="247"/>
      <c r="I7" s="248"/>
      <c r="J7" s="152"/>
      <c r="K7" s="152"/>
      <c r="L7" s="152"/>
      <c r="M7" s="152"/>
      <c r="N7" s="153">
        <f t="shared" si="1"/>
        <v>0</v>
      </c>
      <c r="O7" s="154">
        <f t="shared" si="2"/>
        <v>0</v>
      </c>
      <c r="R7" s="28" t="s">
        <v>22</v>
      </c>
      <c r="S7" s="7">
        <v>121579</v>
      </c>
      <c r="T7" s="27">
        <f t="shared" ref="T7:T26" si="3">N7</f>
        <v>0</v>
      </c>
      <c r="U7" s="50">
        <v>0</v>
      </c>
      <c r="V7" s="51">
        <f t="shared" ref="V7:V26" si="4">T7*100000/S7</f>
        <v>0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/>
      <c r="E8" s="247"/>
      <c r="F8" s="247"/>
      <c r="G8" s="247"/>
      <c r="H8" s="247"/>
      <c r="I8" s="248"/>
      <c r="J8" s="152"/>
      <c r="K8" s="152"/>
      <c r="L8" s="152"/>
      <c r="M8" s="152"/>
      <c r="N8" s="153">
        <f t="shared" si="1"/>
        <v>1</v>
      </c>
      <c r="O8" s="154">
        <f t="shared" si="2"/>
        <v>1.0168285118714728</v>
      </c>
      <c r="R8" s="29" t="s">
        <v>23</v>
      </c>
      <c r="S8" s="12">
        <v>98345</v>
      </c>
      <c r="T8" s="27">
        <f t="shared" si="3"/>
        <v>1</v>
      </c>
      <c r="U8" s="52">
        <v>0</v>
      </c>
      <c r="V8" s="51">
        <f t="shared" si="4"/>
        <v>1.0168285118714728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/>
      <c r="E9" s="249"/>
      <c r="F9" s="247"/>
      <c r="G9" s="247"/>
      <c r="H9" s="249"/>
      <c r="I9" s="248"/>
      <c r="J9" s="152"/>
      <c r="K9" s="152"/>
      <c r="L9" s="152"/>
      <c r="M9" s="152"/>
      <c r="N9" s="153">
        <f t="shared" si="1"/>
        <v>1</v>
      </c>
      <c r="O9" s="154">
        <f t="shared" si="2"/>
        <v>1.8628565041634844</v>
      </c>
      <c r="R9" s="29" t="s">
        <v>31</v>
      </c>
      <c r="S9" s="12">
        <v>53681</v>
      </c>
      <c r="T9" s="27">
        <f t="shared" si="3"/>
        <v>1</v>
      </c>
      <c r="U9" s="52">
        <v>0</v>
      </c>
      <c r="V9" s="51">
        <f t="shared" si="4"/>
        <v>1.8628565041634844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/>
      <c r="E10" s="249"/>
      <c r="F10" s="247"/>
      <c r="G10" s="247"/>
      <c r="H10" s="249"/>
      <c r="I10" s="248"/>
      <c r="J10" s="152"/>
      <c r="K10" s="152"/>
      <c r="L10" s="152"/>
      <c r="M10" s="152"/>
      <c r="N10" s="153">
        <f t="shared" si="1"/>
        <v>2</v>
      </c>
      <c r="O10" s="154">
        <f t="shared" si="2"/>
        <v>2.4802202435576279</v>
      </c>
      <c r="R10" s="29" t="s">
        <v>24</v>
      </c>
      <c r="S10" s="12">
        <v>80638</v>
      </c>
      <c r="T10" s="27">
        <f t="shared" si="3"/>
        <v>2</v>
      </c>
      <c r="U10" s="52">
        <v>0</v>
      </c>
      <c r="V10" s="51">
        <f t="shared" si="4"/>
        <v>2.4802202435576279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/>
      <c r="E11" s="249"/>
      <c r="F11" s="247"/>
      <c r="G11" s="247"/>
      <c r="H11" s="249"/>
      <c r="I11" s="248"/>
      <c r="J11" s="152"/>
      <c r="K11" s="152"/>
      <c r="L11" s="152"/>
      <c r="M11" s="152"/>
      <c r="N11" s="153">
        <f t="shared" si="1"/>
        <v>0</v>
      </c>
      <c r="O11" s="154">
        <f t="shared" si="2"/>
        <v>0</v>
      </c>
      <c r="R11" s="29" t="s">
        <v>25</v>
      </c>
      <c r="S11" s="12">
        <v>68373</v>
      </c>
      <c r="T11" s="27">
        <f t="shared" si="3"/>
        <v>0</v>
      </c>
      <c r="U11" s="52">
        <v>0</v>
      </c>
      <c r="V11" s="51">
        <f t="shared" si="4"/>
        <v>0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/>
      <c r="E12" s="249"/>
      <c r="F12" s="247"/>
      <c r="G12" s="247"/>
      <c r="H12" s="249"/>
      <c r="I12" s="248"/>
      <c r="J12" s="152"/>
      <c r="K12" s="152"/>
      <c r="L12" s="152"/>
      <c r="M12" s="152"/>
      <c r="N12" s="153">
        <f t="shared" si="1"/>
        <v>0</v>
      </c>
      <c r="O12" s="154">
        <f t="shared" si="2"/>
        <v>0</v>
      </c>
      <c r="R12" s="29" t="s">
        <v>26</v>
      </c>
      <c r="S12" s="12">
        <v>73394</v>
      </c>
      <c r="T12" s="27">
        <f t="shared" si="3"/>
        <v>0</v>
      </c>
      <c r="U12" s="52">
        <v>0</v>
      </c>
      <c r="V12" s="51">
        <f t="shared" si="4"/>
        <v>0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/>
      <c r="E13" s="249"/>
      <c r="F13" s="247"/>
      <c r="G13" s="247"/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/>
      <c r="E14" s="249"/>
      <c r="F14" s="247"/>
      <c r="G14" s="247"/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/>
      <c r="E15" s="249"/>
      <c r="F15" s="247"/>
      <c r="G15" s="247"/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/>
      <c r="E16" s="249"/>
      <c r="F16" s="247"/>
      <c r="G16" s="247"/>
      <c r="H16" s="249"/>
      <c r="I16" s="248"/>
      <c r="J16" s="152"/>
      <c r="K16" s="152"/>
      <c r="L16" s="152"/>
      <c r="M16" s="152"/>
      <c r="N16" s="153">
        <f t="shared" si="1"/>
        <v>0</v>
      </c>
      <c r="O16" s="154">
        <f t="shared" si="2"/>
        <v>0</v>
      </c>
      <c r="R16" s="29" t="s">
        <v>28</v>
      </c>
      <c r="S16" s="12">
        <v>121515</v>
      </c>
      <c r="T16" s="27">
        <f t="shared" si="3"/>
        <v>0</v>
      </c>
      <c r="U16" s="52">
        <v>0</v>
      </c>
      <c r="V16" s="51">
        <f t="shared" si="4"/>
        <v>0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/>
      <c r="E17" s="249"/>
      <c r="F17" s="247"/>
      <c r="G17" s="247"/>
      <c r="H17" s="249"/>
      <c r="I17" s="248"/>
      <c r="J17" s="152"/>
      <c r="K17" s="152"/>
      <c r="L17" s="152"/>
      <c r="M17" s="152"/>
      <c r="N17" s="153">
        <f t="shared" si="1"/>
        <v>0</v>
      </c>
      <c r="O17" s="154">
        <f t="shared" si="2"/>
        <v>0</v>
      </c>
      <c r="R17" s="29" t="s">
        <v>29</v>
      </c>
      <c r="S17" s="12">
        <v>116425</v>
      </c>
      <c r="T17" s="27">
        <f t="shared" si="3"/>
        <v>0</v>
      </c>
      <c r="U17" s="52">
        <v>0</v>
      </c>
      <c r="V17" s="51">
        <f t="shared" si="4"/>
        <v>0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/>
      <c r="E18" s="249"/>
      <c r="F18" s="247"/>
      <c r="G18" s="247"/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57</v>
      </c>
      <c r="B19" s="249">
        <v>0</v>
      </c>
      <c r="C19" s="247">
        <v>0</v>
      </c>
      <c r="D19" s="247"/>
      <c r="E19" s="247"/>
      <c r="F19" s="247"/>
      <c r="G19" s="247"/>
      <c r="H19" s="247"/>
      <c r="I19" s="248"/>
      <c r="J19" s="152"/>
      <c r="K19" s="152"/>
      <c r="L19" s="152"/>
      <c r="M19" s="152"/>
      <c r="N19" s="153">
        <f t="shared" si="1"/>
        <v>0</v>
      </c>
      <c r="O19" s="154">
        <f t="shared" si="2"/>
        <v>0</v>
      </c>
      <c r="R19" s="29" t="s">
        <v>57</v>
      </c>
      <c r="S19" s="12">
        <v>28005</v>
      </c>
      <c r="T19" s="27">
        <f t="shared" si="3"/>
        <v>0</v>
      </c>
      <c r="U19" s="52">
        <v>0</v>
      </c>
      <c r="V19" s="51">
        <f t="shared" si="4"/>
        <v>0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/>
      <c r="E20" s="249"/>
      <c r="F20" s="247"/>
      <c r="G20" s="247"/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/>
      <c r="E21" s="249"/>
      <c r="F21" s="247"/>
      <c r="G21" s="247"/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58</v>
      </c>
      <c r="B22" s="249">
        <v>0</v>
      </c>
      <c r="C22" s="249">
        <v>0</v>
      </c>
      <c r="D22" s="247"/>
      <c r="E22" s="249"/>
      <c r="F22" s="247"/>
      <c r="G22" s="247"/>
      <c r="H22" s="249"/>
      <c r="I22" s="248"/>
      <c r="J22" s="152"/>
      <c r="K22" s="152"/>
      <c r="L22" s="152"/>
      <c r="M22" s="152"/>
      <c r="N22" s="153">
        <f t="shared" si="1"/>
        <v>0</v>
      </c>
      <c r="O22" s="154">
        <f t="shared" si="2"/>
        <v>0</v>
      </c>
      <c r="R22" s="11" t="s">
        <v>58</v>
      </c>
      <c r="S22" s="12">
        <v>36869</v>
      </c>
      <c r="T22" s="27">
        <f t="shared" si="3"/>
        <v>0</v>
      </c>
      <c r="U22" s="52">
        <v>0</v>
      </c>
      <c r="V22" s="51">
        <f t="shared" si="4"/>
        <v>0</v>
      </c>
      <c r="W22" s="49">
        <v>0</v>
      </c>
      <c r="Z22" s="252"/>
    </row>
    <row r="23" spans="1:26" ht="24">
      <c r="A23" s="151" t="s">
        <v>59</v>
      </c>
      <c r="B23" s="249">
        <v>0</v>
      </c>
      <c r="C23" s="249">
        <v>0</v>
      </c>
      <c r="D23" s="247"/>
      <c r="E23" s="249"/>
      <c r="F23" s="247"/>
      <c r="G23" s="247"/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59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60</v>
      </c>
      <c r="B24" s="249">
        <v>0</v>
      </c>
      <c r="C24" s="249">
        <v>0</v>
      </c>
      <c r="D24" s="247"/>
      <c r="E24" s="249"/>
      <c r="F24" s="247"/>
      <c r="G24" s="247"/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60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61</v>
      </c>
      <c r="B25" s="249">
        <v>0</v>
      </c>
      <c r="C25" s="249">
        <v>0</v>
      </c>
      <c r="D25" s="247"/>
      <c r="E25" s="249"/>
      <c r="F25" s="247"/>
      <c r="G25" s="247"/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61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62</v>
      </c>
      <c r="B26" s="249">
        <v>0</v>
      </c>
      <c r="C26" s="249">
        <v>0</v>
      </c>
      <c r="D26" s="249"/>
      <c r="E26" s="249"/>
      <c r="F26" s="247"/>
      <c r="G26" s="247"/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62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63</v>
      </c>
      <c r="B27" s="95">
        <f t="shared" ref="B27:M27" si="5">SUM(B6:B26)</f>
        <v>4</v>
      </c>
      <c r="C27" s="95">
        <f t="shared" si="5"/>
        <v>0</v>
      </c>
      <c r="D27" s="95">
        <f t="shared" si="5"/>
        <v>0</v>
      </c>
      <c r="E27" s="95">
        <f t="shared" si="5"/>
        <v>0</v>
      </c>
      <c r="F27" s="95">
        <f t="shared" si="5"/>
        <v>0</v>
      </c>
      <c r="G27" s="95">
        <f t="shared" si="5"/>
        <v>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4</v>
      </c>
      <c r="O27" s="96">
        <f t="shared" si="2"/>
        <v>0.30567718960391876</v>
      </c>
      <c r="R27" s="94" t="s">
        <v>63</v>
      </c>
      <c r="S27" s="98">
        <f>SUM(S6:S26)</f>
        <v>1308570</v>
      </c>
      <c r="T27" s="98">
        <f>SUM(T6:T26)</f>
        <v>4</v>
      </c>
      <c r="U27" s="98">
        <f>SUM(U6:U26)</f>
        <v>0</v>
      </c>
      <c r="V27" s="99">
        <f>T27*100000/S27</f>
        <v>0.30567718960391876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workbookViewId="0">
      <selection activeCell="I28" sqref="I28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2">
      <c r="B1" s="83" t="s">
        <v>342</v>
      </c>
      <c r="M1" s="83"/>
      <c r="N1" s="277" t="s">
        <v>343</v>
      </c>
    </row>
    <row r="2" spans="1:22">
      <c r="A2" s="42"/>
      <c r="B2" s="82" t="s">
        <v>360</v>
      </c>
      <c r="C2" s="42"/>
      <c r="D2" s="42"/>
      <c r="E2" s="42"/>
      <c r="F2" s="42"/>
      <c r="G2" s="42"/>
      <c r="H2" s="42"/>
      <c r="I2" s="42"/>
      <c r="M2" s="3" t="s">
        <v>43</v>
      </c>
      <c r="N2" s="3" t="s">
        <v>10</v>
      </c>
      <c r="O2" s="3" t="s">
        <v>40</v>
      </c>
      <c r="P2" s="3" t="s">
        <v>13</v>
      </c>
      <c r="R2" s="34" t="s">
        <v>67</v>
      </c>
    </row>
    <row r="3" spans="1:22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2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44</v>
      </c>
      <c r="N4" s="35">
        <v>70402.378235510812</v>
      </c>
      <c r="O4" s="17">
        <v>0</v>
      </c>
      <c r="P4" s="36">
        <f t="shared" ref="P4:P10" si="0">O4*100000/N4</f>
        <v>0</v>
      </c>
      <c r="Q4" s="2"/>
      <c r="R4" s="70">
        <f>O4*100/O10</f>
        <v>0</v>
      </c>
      <c r="S4" s="71"/>
      <c r="T4" s="72"/>
    </row>
    <row r="5" spans="1:22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45</v>
      </c>
      <c r="N5" s="35">
        <v>75042.440353473663</v>
      </c>
      <c r="O5" s="17">
        <v>1</v>
      </c>
      <c r="P5" s="36">
        <f t="shared" si="0"/>
        <v>1.332579264866232</v>
      </c>
      <c r="R5" s="70">
        <f>O5*100/O10</f>
        <v>25</v>
      </c>
      <c r="S5" s="71"/>
      <c r="T5" s="72"/>
      <c r="V5" s="256"/>
    </row>
    <row r="6" spans="1:22">
      <c r="A6" s="26" t="s">
        <v>21</v>
      </c>
      <c r="B6" s="5">
        <f>B7+B8</f>
        <v>156133</v>
      </c>
      <c r="C6" s="6">
        <f>C7+C8</f>
        <v>0</v>
      </c>
      <c r="D6" s="6">
        <f>D7+D8</f>
        <v>0</v>
      </c>
      <c r="E6" s="58">
        <f>C6+D6</f>
        <v>0</v>
      </c>
      <c r="F6" s="59">
        <f>E6*100000/B6</f>
        <v>0</v>
      </c>
      <c r="G6" s="6">
        <f>G7+G8</f>
        <v>0</v>
      </c>
      <c r="H6" s="60">
        <f>C6+D6+G6</f>
        <v>0</v>
      </c>
      <c r="I6" s="61">
        <f>H6*100000/B6</f>
        <v>0</v>
      </c>
      <c r="L6" s="107"/>
      <c r="M6" s="17" t="s">
        <v>36</v>
      </c>
      <c r="N6" s="35">
        <v>84248.338076132117</v>
      </c>
      <c r="O6" s="17">
        <v>1</v>
      </c>
      <c r="P6" s="36">
        <f t="shared" si="0"/>
        <v>1.1869670344076542</v>
      </c>
      <c r="R6" s="70">
        <f>O6*100/O10</f>
        <v>25</v>
      </c>
      <c r="S6" s="73"/>
      <c r="T6" s="38"/>
      <c r="V6" s="256"/>
    </row>
    <row r="7" spans="1:22">
      <c r="A7" s="28" t="s">
        <v>56</v>
      </c>
      <c r="B7" s="7">
        <v>34554</v>
      </c>
      <c r="C7" s="8">
        <v>0</v>
      </c>
      <c r="D7" s="9">
        <v>0</v>
      </c>
      <c r="E7" s="62">
        <f>C7+D7</f>
        <v>0</v>
      </c>
      <c r="F7" s="63">
        <f>E7*100000/B7</f>
        <v>0</v>
      </c>
      <c r="G7" s="10">
        <v>0</v>
      </c>
      <c r="H7" s="64">
        <f>C7+D7+G7</f>
        <v>0</v>
      </c>
      <c r="I7" s="65">
        <f>H7*100000/B7</f>
        <v>0</v>
      </c>
      <c r="M7" s="17" t="s">
        <v>37</v>
      </c>
      <c r="N7" s="35">
        <v>199998.93546853634</v>
      </c>
      <c r="O7" s="17">
        <v>2</v>
      </c>
      <c r="P7" s="36">
        <f t="shared" si="0"/>
        <v>1.0000053226856491</v>
      </c>
      <c r="R7" s="70">
        <f>O7*100/O10</f>
        <v>50</v>
      </c>
      <c r="S7" s="71"/>
      <c r="T7" s="72"/>
      <c r="V7" s="256"/>
    </row>
    <row r="8" spans="1:22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0</v>
      </c>
      <c r="P8" s="36">
        <f t="shared" si="0"/>
        <v>0</v>
      </c>
      <c r="R8" s="70">
        <f>O8*100/O10</f>
        <v>0</v>
      </c>
      <c r="S8" s="71"/>
      <c r="T8" s="72"/>
      <c r="V8" s="256"/>
    </row>
    <row r="9" spans="1:22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1</v>
      </c>
      <c r="H9" s="64">
        <f t="shared" si="3"/>
        <v>1</v>
      </c>
      <c r="I9" s="65">
        <f t="shared" si="4"/>
        <v>1.0168285118714728</v>
      </c>
      <c r="M9" s="17" t="s">
        <v>39</v>
      </c>
      <c r="N9" s="35">
        <v>433946</v>
      </c>
      <c r="O9" s="17">
        <v>0</v>
      </c>
      <c r="P9" s="36">
        <f t="shared" si="0"/>
        <v>0</v>
      </c>
      <c r="R9" s="70">
        <f>O9*100/O10</f>
        <v>0</v>
      </c>
      <c r="T9" s="72"/>
      <c r="V9" s="256"/>
    </row>
    <row r="10" spans="1:22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1</v>
      </c>
      <c r="H10" s="64">
        <f t="shared" si="3"/>
        <v>1</v>
      </c>
      <c r="I10" s="65">
        <f t="shared" si="4"/>
        <v>1.8628565041634844</v>
      </c>
      <c r="M10" s="31" t="s">
        <v>41</v>
      </c>
      <c r="N10" s="32">
        <f>SUM(N4:N9)</f>
        <v>1308570.0921336529</v>
      </c>
      <c r="O10" s="32">
        <f>SUM(O4:O9)</f>
        <v>4</v>
      </c>
      <c r="P10" s="33">
        <f t="shared" si="0"/>
        <v>0.30567716808183432</v>
      </c>
      <c r="R10" s="74">
        <f>SUM(R4:R9)</f>
        <v>100</v>
      </c>
      <c r="T10" s="72"/>
      <c r="V10" s="256"/>
    </row>
    <row r="11" spans="1:22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2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2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0</v>
      </c>
      <c r="H13" s="64">
        <f t="shared" si="3"/>
        <v>0</v>
      </c>
      <c r="I13" s="65">
        <f t="shared" si="4"/>
        <v>0</v>
      </c>
      <c r="M13" s="75" t="s">
        <v>68</v>
      </c>
      <c r="N13" s="75" t="s">
        <v>10</v>
      </c>
      <c r="O13" s="75" t="s">
        <v>40</v>
      </c>
      <c r="P13" s="76" t="s">
        <v>13</v>
      </c>
    </row>
    <row r="14" spans="1:22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69</v>
      </c>
      <c r="N14" s="78">
        <v>652498</v>
      </c>
      <c r="O14" s="77">
        <v>2</v>
      </c>
      <c r="P14" s="36">
        <f>O14*100000/N14</f>
        <v>0.30651434946927042</v>
      </c>
      <c r="R14" s="79"/>
    </row>
    <row r="15" spans="1:22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70</v>
      </c>
      <c r="N15" s="78">
        <v>656072</v>
      </c>
      <c r="O15" s="77">
        <v>2</v>
      </c>
      <c r="P15" s="36">
        <f>O15*100000/N15</f>
        <v>0.30484459022790183</v>
      </c>
    </row>
    <row r="16" spans="1:22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4</v>
      </c>
      <c r="P16" s="69">
        <f>O16*100000/N16</f>
        <v>0.30567718960391876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0</v>
      </c>
      <c r="H17" s="64">
        <f t="shared" si="3"/>
        <v>0</v>
      </c>
      <c r="I17" s="65">
        <f t="shared" si="4"/>
        <v>0</v>
      </c>
    </row>
    <row r="18" spans="1:22">
      <c r="A18" s="29" t="s">
        <v>29</v>
      </c>
      <c r="B18" s="12">
        <v>116425</v>
      </c>
      <c r="C18" s="8">
        <v>0</v>
      </c>
      <c r="D18" s="9">
        <v>0</v>
      </c>
      <c r="E18" s="62">
        <f t="shared" si="1"/>
        <v>0</v>
      </c>
      <c r="F18" s="63">
        <f t="shared" si="2"/>
        <v>0</v>
      </c>
      <c r="G18" s="10">
        <v>0</v>
      </c>
      <c r="H18" s="64">
        <f t="shared" si="3"/>
        <v>0</v>
      </c>
      <c r="I18" s="65">
        <f t="shared" si="4"/>
        <v>0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57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58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3"/>
      <c r="U23" s="254"/>
      <c r="V23" s="255"/>
    </row>
    <row r="24" spans="1:22">
      <c r="A24" s="11" t="s">
        <v>59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60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61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62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63</v>
      </c>
      <c r="B28" s="103">
        <f>SUM(B7:B27)</f>
        <v>1308570</v>
      </c>
      <c r="C28" s="103">
        <f>SUM(C7:C27)</f>
        <v>0</v>
      </c>
      <c r="D28" s="103">
        <f>SUM(D7:D27)</f>
        <v>0</v>
      </c>
      <c r="E28" s="103">
        <f>SUM(E7:E27)</f>
        <v>0</v>
      </c>
      <c r="F28" s="104">
        <f>E28*100000/B28</f>
        <v>0</v>
      </c>
      <c r="G28" s="103">
        <f>SUM(G7:G27)</f>
        <v>4</v>
      </c>
      <c r="H28" s="103">
        <f>C28+D28+G28</f>
        <v>4</v>
      </c>
      <c r="I28" s="104">
        <f>H28*100000/B28</f>
        <v>0.30567718960391876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7" sqref="C37:BB37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344</v>
      </c>
    </row>
    <row r="2" spans="1:54" ht="23.25">
      <c r="A2" s="83"/>
      <c r="B2" s="127"/>
      <c r="C2" s="82" t="s">
        <v>360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66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93</v>
      </c>
      <c r="D4" s="130" t="s">
        <v>94</v>
      </c>
      <c r="E4" s="130" t="s">
        <v>95</v>
      </c>
      <c r="F4" s="130" t="s">
        <v>96</v>
      </c>
      <c r="G4" s="130" t="s">
        <v>97</v>
      </c>
      <c r="H4" s="130" t="s">
        <v>98</v>
      </c>
      <c r="I4" s="130" t="s">
        <v>99</v>
      </c>
      <c r="J4" s="130" t="s">
        <v>100</v>
      </c>
      <c r="K4" s="130" t="s">
        <v>101</v>
      </c>
      <c r="L4" s="130" t="s">
        <v>102</v>
      </c>
      <c r="M4" s="130" t="s">
        <v>103</v>
      </c>
      <c r="N4" s="130" t="s">
        <v>104</v>
      </c>
      <c r="O4" s="130" t="s">
        <v>105</v>
      </c>
      <c r="P4" s="130" t="s">
        <v>106</v>
      </c>
      <c r="Q4" s="130" t="s">
        <v>107</v>
      </c>
      <c r="R4" s="130" t="s">
        <v>108</v>
      </c>
      <c r="S4" s="130" t="s">
        <v>109</v>
      </c>
      <c r="T4" s="130" t="s">
        <v>110</v>
      </c>
      <c r="U4" s="130" t="s">
        <v>111</v>
      </c>
      <c r="V4" s="130" t="s">
        <v>112</v>
      </c>
      <c r="W4" s="130" t="s">
        <v>113</v>
      </c>
      <c r="X4" s="130" t="s">
        <v>114</v>
      </c>
      <c r="Y4" s="130" t="s">
        <v>115</v>
      </c>
      <c r="Z4" s="130" t="s">
        <v>116</v>
      </c>
      <c r="AA4" s="130" t="s">
        <v>117</v>
      </c>
      <c r="AB4" s="130" t="s">
        <v>118</v>
      </c>
      <c r="AC4" s="130" t="s">
        <v>119</v>
      </c>
      <c r="AD4" s="130" t="s">
        <v>120</v>
      </c>
      <c r="AE4" s="130" t="s">
        <v>121</v>
      </c>
      <c r="AF4" s="130" t="s">
        <v>122</v>
      </c>
      <c r="AG4" s="130" t="s">
        <v>123</v>
      </c>
      <c r="AH4" s="130" t="s">
        <v>124</v>
      </c>
      <c r="AI4" s="130" t="s">
        <v>125</v>
      </c>
      <c r="AJ4" s="130" t="s">
        <v>126</v>
      </c>
      <c r="AK4" s="130" t="s">
        <v>127</v>
      </c>
      <c r="AL4" s="130" t="s">
        <v>128</v>
      </c>
      <c r="AM4" s="130" t="s">
        <v>129</v>
      </c>
      <c r="AN4" s="130" t="s">
        <v>130</v>
      </c>
      <c r="AO4" s="130" t="s">
        <v>131</v>
      </c>
      <c r="AP4" s="130" t="s">
        <v>132</v>
      </c>
      <c r="AQ4" s="130" t="s">
        <v>133</v>
      </c>
      <c r="AR4" s="130" t="s">
        <v>134</v>
      </c>
      <c r="AS4" s="130" t="s">
        <v>135</v>
      </c>
      <c r="AT4" s="130" t="s">
        <v>136</v>
      </c>
      <c r="AU4" s="130" t="s">
        <v>137</v>
      </c>
      <c r="AV4" s="130" t="s">
        <v>138</v>
      </c>
      <c r="AW4" s="130" t="s">
        <v>139</v>
      </c>
      <c r="AX4" s="130" t="s">
        <v>140</v>
      </c>
      <c r="AY4" s="130" t="s">
        <v>141</v>
      </c>
      <c r="AZ4" s="130" t="s">
        <v>142</v>
      </c>
      <c r="BA4" s="130" t="s">
        <v>143</v>
      </c>
      <c r="BB4" s="130" t="s">
        <v>144</v>
      </c>
    </row>
    <row r="5" spans="1:54" ht="24">
      <c r="A5" s="116" t="s">
        <v>21</v>
      </c>
      <c r="B5" s="143">
        <f>SUM(C5:BB5)</f>
        <v>0</v>
      </c>
      <c r="C5" s="260">
        <v>0</v>
      </c>
      <c r="D5" s="66">
        <v>0</v>
      </c>
      <c r="E5" s="66">
        <v>0</v>
      </c>
      <c r="F5" s="66">
        <v>0</v>
      </c>
      <c r="G5" s="66">
        <v>0</v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1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0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0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0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57</v>
      </c>
      <c r="B17" s="143">
        <f t="shared" si="0"/>
        <v>0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58</v>
      </c>
      <c r="B20" s="143">
        <f t="shared" si="0"/>
        <v>0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59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60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61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62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63</v>
      </c>
      <c r="B25" s="144">
        <f>SUM(B5:B24)</f>
        <v>4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0</v>
      </c>
      <c r="G25" s="144">
        <f t="shared" si="1"/>
        <v>0</v>
      </c>
      <c r="H25" s="144">
        <f t="shared" si="1"/>
        <v>0</v>
      </c>
      <c r="I25" s="144">
        <f t="shared" si="1"/>
        <v>0</v>
      </c>
      <c r="J25" s="144">
        <f t="shared" si="1"/>
        <v>0</v>
      </c>
      <c r="K25" s="144">
        <f t="shared" si="1"/>
        <v>0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0</v>
      </c>
      <c r="P25" s="144">
        <f t="shared" si="1"/>
        <v>0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345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354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7" customFormat="1" ht="24">
      <c r="A30" s="170" t="s">
        <v>66</v>
      </c>
      <c r="B30" s="304" t="s">
        <v>41</v>
      </c>
      <c r="C30" s="86" t="s">
        <v>93</v>
      </c>
      <c r="D30" s="86" t="s">
        <v>94</v>
      </c>
      <c r="E30" s="86" t="s">
        <v>95</v>
      </c>
      <c r="F30" s="86" t="s">
        <v>96</v>
      </c>
      <c r="G30" s="86" t="s">
        <v>97</v>
      </c>
      <c r="H30" s="86" t="s">
        <v>98</v>
      </c>
      <c r="I30" s="86" t="s">
        <v>99</v>
      </c>
      <c r="J30" s="86" t="s">
        <v>100</v>
      </c>
      <c r="K30" s="86" t="s">
        <v>101</v>
      </c>
      <c r="L30" s="86" t="s">
        <v>102</v>
      </c>
      <c r="M30" s="86" t="s">
        <v>103</v>
      </c>
      <c r="N30" s="86" t="s">
        <v>104</v>
      </c>
      <c r="O30" s="86" t="s">
        <v>105</v>
      </c>
      <c r="P30" s="86" t="s">
        <v>106</v>
      </c>
      <c r="Q30" s="86" t="s">
        <v>107</v>
      </c>
      <c r="R30" s="86" t="s">
        <v>108</v>
      </c>
      <c r="S30" s="86" t="s">
        <v>109</v>
      </c>
      <c r="T30" s="86" t="s">
        <v>110</v>
      </c>
      <c r="U30" s="86" t="s">
        <v>111</v>
      </c>
      <c r="V30" s="86" t="s">
        <v>112</v>
      </c>
      <c r="W30" s="86" t="s">
        <v>113</v>
      </c>
      <c r="X30" s="86" t="s">
        <v>114</v>
      </c>
      <c r="Y30" s="86" t="s">
        <v>115</v>
      </c>
      <c r="Z30" s="86" t="s">
        <v>116</v>
      </c>
      <c r="AA30" s="86" t="s">
        <v>117</v>
      </c>
      <c r="AB30" s="86" t="s">
        <v>118</v>
      </c>
      <c r="AC30" s="86" t="s">
        <v>119</v>
      </c>
      <c r="AD30" s="86" t="s">
        <v>120</v>
      </c>
      <c r="AE30" s="86" t="s">
        <v>121</v>
      </c>
      <c r="AF30" s="86" t="s">
        <v>122</v>
      </c>
      <c r="AG30" s="86" t="s">
        <v>123</v>
      </c>
      <c r="AH30" s="86" t="s">
        <v>124</v>
      </c>
      <c r="AI30" s="86" t="s">
        <v>125</v>
      </c>
      <c r="AJ30" s="86" t="s">
        <v>126</v>
      </c>
      <c r="AK30" s="86" t="s">
        <v>127</v>
      </c>
      <c r="AL30" s="86" t="s">
        <v>128</v>
      </c>
      <c r="AM30" s="86" t="s">
        <v>129</v>
      </c>
      <c r="AN30" s="86" t="s">
        <v>130</v>
      </c>
      <c r="AO30" s="86" t="s">
        <v>131</v>
      </c>
      <c r="AP30" s="86" t="s">
        <v>132</v>
      </c>
      <c r="AQ30" s="86" t="s">
        <v>133</v>
      </c>
      <c r="AR30" s="86" t="s">
        <v>134</v>
      </c>
      <c r="AS30" s="86" t="s">
        <v>135</v>
      </c>
      <c r="AT30" s="86" t="s">
        <v>136</v>
      </c>
      <c r="AU30" s="86" t="s">
        <v>137</v>
      </c>
      <c r="AV30" s="86" t="s">
        <v>138</v>
      </c>
      <c r="AW30" s="86" t="s">
        <v>139</v>
      </c>
      <c r="AX30" s="86" t="s">
        <v>140</v>
      </c>
      <c r="AY30" s="86" t="s">
        <v>141</v>
      </c>
      <c r="AZ30" s="86" t="s">
        <v>142</v>
      </c>
      <c r="BA30" s="305" t="s">
        <v>143</v>
      </c>
      <c r="BB30" s="86" t="s">
        <v>144</v>
      </c>
      <c r="BC30" s="306"/>
    </row>
    <row r="31" spans="1:58" s="312" customFormat="1" ht="24">
      <c r="A31" s="308" t="s">
        <v>346</v>
      </c>
      <c r="B31" s="309">
        <f>SUM(C31:BB31)</f>
        <v>4</v>
      </c>
      <c r="C31" s="310">
        <f>C25</f>
        <v>2</v>
      </c>
      <c r="D31" s="310">
        <f t="shared" ref="D31:BB31" si="3">D25</f>
        <v>2</v>
      </c>
      <c r="E31" s="310">
        <f t="shared" si="3"/>
        <v>0</v>
      </c>
      <c r="F31" s="310">
        <f t="shared" si="3"/>
        <v>0</v>
      </c>
      <c r="G31" s="310">
        <f t="shared" si="3"/>
        <v>0</v>
      </c>
      <c r="H31" s="310">
        <f t="shared" si="3"/>
        <v>0</v>
      </c>
      <c r="I31" s="310">
        <f t="shared" si="3"/>
        <v>0</v>
      </c>
      <c r="J31" s="310">
        <f t="shared" si="3"/>
        <v>0</v>
      </c>
      <c r="K31" s="310">
        <f t="shared" si="3"/>
        <v>0</v>
      </c>
      <c r="L31" s="310">
        <f t="shared" si="3"/>
        <v>0</v>
      </c>
      <c r="M31" s="310">
        <f t="shared" si="3"/>
        <v>0</v>
      </c>
      <c r="N31" s="310">
        <f t="shared" si="3"/>
        <v>0</v>
      </c>
      <c r="O31" s="310">
        <f t="shared" si="3"/>
        <v>0</v>
      </c>
      <c r="P31" s="310">
        <f t="shared" si="3"/>
        <v>0</v>
      </c>
      <c r="Q31" s="310">
        <f t="shared" si="3"/>
        <v>0</v>
      </c>
      <c r="R31" s="310">
        <f t="shared" si="3"/>
        <v>0</v>
      </c>
      <c r="S31" s="310">
        <f t="shared" si="3"/>
        <v>0</v>
      </c>
      <c r="T31" s="310">
        <f t="shared" si="3"/>
        <v>0</v>
      </c>
      <c r="U31" s="310">
        <f t="shared" si="3"/>
        <v>0</v>
      </c>
      <c r="V31" s="310">
        <f t="shared" si="3"/>
        <v>0</v>
      </c>
      <c r="W31" s="310">
        <f t="shared" si="3"/>
        <v>0</v>
      </c>
      <c r="X31" s="310">
        <f t="shared" si="3"/>
        <v>0</v>
      </c>
      <c r="Y31" s="310">
        <f t="shared" si="3"/>
        <v>0</v>
      </c>
      <c r="Z31" s="310">
        <f t="shared" si="3"/>
        <v>0</v>
      </c>
      <c r="AA31" s="310">
        <f t="shared" si="3"/>
        <v>0</v>
      </c>
      <c r="AB31" s="310">
        <f t="shared" si="3"/>
        <v>0</v>
      </c>
      <c r="AC31" s="310">
        <f t="shared" si="3"/>
        <v>0</v>
      </c>
      <c r="AD31" s="310">
        <f t="shared" si="3"/>
        <v>0</v>
      </c>
      <c r="AE31" s="310">
        <f t="shared" si="3"/>
        <v>0</v>
      </c>
      <c r="AF31" s="310">
        <f t="shared" si="3"/>
        <v>0</v>
      </c>
      <c r="AG31" s="310">
        <f t="shared" si="3"/>
        <v>0</v>
      </c>
      <c r="AH31" s="310">
        <f t="shared" si="3"/>
        <v>0</v>
      </c>
      <c r="AI31" s="310">
        <f t="shared" si="3"/>
        <v>0</v>
      </c>
      <c r="AJ31" s="310">
        <f t="shared" si="3"/>
        <v>0</v>
      </c>
      <c r="AK31" s="310">
        <f t="shared" si="3"/>
        <v>0</v>
      </c>
      <c r="AL31" s="310">
        <f t="shared" si="3"/>
        <v>0</v>
      </c>
      <c r="AM31" s="310">
        <f t="shared" si="3"/>
        <v>0</v>
      </c>
      <c r="AN31" s="310">
        <f t="shared" si="3"/>
        <v>0</v>
      </c>
      <c r="AO31" s="310">
        <f t="shared" si="3"/>
        <v>0</v>
      </c>
      <c r="AP31" s="310">
        <f t="shared" si="3"/>
        <v>0</v>
      </c>
      <c r="AQ31" s="310">
        <f t="shared" si="3"/>
        <v>0</v>
      </c>
      <c r="AR31" s="310">
        <f t="shared" si="3"/>
        <v>0</v>
      </c>
      <c r="AS31" s="310">
        <f t="shared" si="3"/>
        <v>0</v>
      </c>
      <c r="AT31" s="310">
        <f t="shared" si="3"/>
        <v>0</v>
      </c>
      <c r="AU31" s="310">
        <f t="shared" si="3"/>
        <v>0</v>
      </c>
      <c r="AV31" s="310">
        <f t="shared" si="3"/>
        <v>0</v>
      </c>
      <c r="AW31" s="310">
        <f t="shared" si="3"/>
        <v>0</v>
      </c>
      <c r="AX31" s="310">
        <f t="shared" si="3"/>
        <v>0</v>
      </c>
      <c r="AY31" s="310">
        <f t="shared" si="3"/>
        <v>0</v>
      </c>
      <c r="AZ31" s="310">
        <f t="shared" si="3"/>
        <v>0</v>
      </c>
      <c r="BA31" s="310">
        <f t="shared" si="3"/>
        <v>0</v>
      </c>
      <c r="BB31" s="310">
        <f t="shared" si="3"/>
        <v>0</v>
      </c>
      <c r="BC31" s="311"/>
    </row>
    <row r="32" spans="1:58" s="315" customFormat="1" ht="24">
      <c r="A32" s="308" t="s">
        <v>191</v>
      </c>
      <c r="B32" s="309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13">
        <v>2</v>
      </c>
      <c r="BB32" s="210">
        <v>3</v>
      </c>
      <c r="BC32" s="314"/>
    </row>
    <row r="33" spans="1:67" s="320" customFormat="1" ht="23.25">
      <c r="A33" s="316">
        <v>2562</v>
      </c>
      <c r="B33" s="309">
        <f>SUM(C33:BB33)</f>
        <v>3797</v>
      </c>
      <c r="C33" s="317">
        <v>17</v>
      </c>
      <c r="D33" s="317">
        <v>12</v>
      </c>
      <c r="E33" s="317">
        <v>14</v>
      </c>
      <c r="F33" s="317">
        <v>15</v>
      </c>
      <c r="G33" s="317">
        <v>11</v>
      </c>
      <c r="H33" s="317">
        <v>20</v>
      </c>
      <c r="I33" s="317">
        <v>15</v>
      </c>
      <c r="J33" s="317">
        <v>28</v>
      </c>
      <c r="K33" s="317">
        <v>20</v>
      </c>
      <c r="L33" s="317">
        <v>22</v>
      </c>
      <c r="M33" s="317">
        <v>18</v>
      </c>
      <c r="N33" s="317">
        <v>15</v>
      </c>
      <c r="O33" s="317">
        <v>21</v>
      </c>
      <c r="P33" s="317">
        <v>13</v>
      </c>
      <c r="Q33" s="317">
        <v>33</v>
      </c>
      <c r="R33" s="317">
        <v>25</v>
      </c>
      <c r="S33" s="317">
        <v>17</v>
      </c>
      <c r="T33" s="317">
        <v>25</v>
      </c>
      <c r="U33" s="317">
        <v>68</v>
      </c>
      <c r="V33" s="317">
        <v>87</v>
      </c>
      <c r="W33" s="317">
        <v>103</v>
      </c>
      <c r="X33" s="317">
        <v>153</v>
      </c>
      <c r="Y33" s="317">
        <v>188</v>
      </c>
      <c r="Z33" s="317">
        <v>196</v>
      </c>
      <c r="AA33" s="317">
        <v>236</v>
      </c>
      <c r="AB33" s="317">
        <v>255</v>
      </c>
      <c r="AC33" s="317">
        <v>196</v>
      </c>
      <c r="AD33" s="317">
        <v>199</v>
      </c>
      <c r="AE33" s="317">
        <v>175</v>
      </c>
      <c r="AF33" s="317">
        <v>161</v>
      </c>
      <c r="AG33" s="317">
        <v>146</v>
      </c>
      <c r="AH33" s="317">
        <v>125</v>
      </c>
      <c r="AI33" s="317">
        <v>119</v>
      </c>
      <c r="AJ33" s="317">
        <v>81</v>
      </c>
      <c r="AK33" s="317">
        <v>104</v>
      </c>
      <c r="AL33" s="317">
        <v>97</v>
      </c>
      <c r="AM33" s="317">
        <v>129</v>
      </c>
      <c r="AN33" s="317">
        <v>105</v>
      </c>
      <c r="AO33" s="317">
        <v>103</v>
      </c>
      <c r="AP33" s="317">
        <v>79</v>
      </c>
      <c r="AQ33" s="317">
        <v>78</v>
      </c>
      <c r="AR33" s="317">
        <v>46</v>
      </c>
      <c r="AS33" s="317">
        <v>44</v>
      </c>
      <c r="AT33" s="317">
        <v>44</v>
      </c>
      <c r="AU33" s="317">
        <v>38</v>
      </c>
      <c r="AV33" s="317">
        <v>26</v>
      </c>
      <c r="AW33" s="317">
        <v>18</v>
      </c>
      <c r="AX33" s="317">
        <v>18</v>
      </c>
      <c r="AY33" s="317">
        <v>12</v>
      </c>
      <c r="AZ33" s="317">
        <v>12</v>
      </c>
      <c r="BA33" s="317">
        <v>7</v>
      </c>
      <c r="BB33" s="317">
        <v>8</v>
      </c>
      <c r="BC33" s="318"/>
      <c r="BD33" s="319"/>
      <c r="BE33" s="319"/>
      <c r="BF33" s="319"/>
      <c r="BG33" s="319"/>
      <c r="BH33" s="319"/>
      <c r="BI33" s="319"/>
      <c r="BJ33" s="319"/>
      <c r="BK33" s="319"/>
      <c r="BL33" s="319"/>
      <c r="BM33" s="319"/>
      <c r="BN33" s="319"/>
      <c r="BO33" s="319"/>
    </row>
    <row r="34" spans="1:67" s="325" customFormat="1" ht="24">
      <c r="A34" s="321">
        <v>2561</v>
      </c>
      <c r="B34" s="309">
        <v>615</v>
      </c>
      <c r="C34" s="322">
        <v>2</v>
      </c>
      <c r="D34" s="322">
        <v>1</v>
      </c>
      <c r="E34" s="322">
        <v>1</v>
      </c>
      <c r="F34" s="322">
        <v>0</v>
      </c>
      <c r="G34" s="322">
        <v>1</v>
      </c>
      <c r="H34" s="322">
        <v>2</v>
      </c>
      <c r="I34" s="322">
        <v>3</v>
      </c>
      <c r="J34" s="322">
        <v>1</v>
      </c>
      <c r="K34" s="322">
        <v>0</v>
      </c>
      <c r="L34" s="322">
        <v>3</v>
      </c>
      <c r="M34" s="322">
        <v>2</v>
      </c>
      <c r="N34" s="322">
        <v>1</v>
      </c>
      <c r="O34" s="322">
        <v>1</v>
      </c>
      <c r="P34" s="322">
        <v>7</v>
      </c>
      <c r="Q34" s="322">
        <v>5</v>
      </c>
      <c r="R34" s="322">
        <v>6</v>
      </c>
      <c r="S34" s="322">
        <v>9</v>
      </c>
      <c r="T34" s="322">
        <v>24</v>
      </c>
      <c r="U34" s="322">
        <v>40</v>
      </c>
      <c r="V34" s="322">
        <v>63</v>
      </c>
      <c r="W34" s="322">
        <v>49</v>
      </c>
      <c r="X34" s="322">
        <v>61</v>
      </c>
      <c r="Y34" s="322">
        <v>74</v>
      </c>
      <c r="Z34" s="322">
        <v>105</v>
      </c>
      <c r="AA34" s="322">
        <v>96</v>
      </c>
      <c r="AB34" s="322">
        <v>88</v>
      </c>
      <c r="AC34" s="322">
        <v>74</v>
      </c>
      <c r="AD34" s="322">
        <v>46</v>
      </c>
      <c r="AE34" s="322">
        <v>55</v>
      </c>
      <c r="AF34" s="322">
        <v>51</v>
      </c>
      <c r="AG34" s="322">
        <v>66</v>
      </c>
      <c r="AH34" s="322">
        <v>53</v>
      </c>
      <c r="AI34" s="322">
        <v>46</v>
      </c>
      <c r="AJ34" s="322">
        <v>42</v>
      </c>
      <c r="AK34" s="322">
        <v>58</v>
      </c>
      <c r="AL34" s="322">
        <v>27</v>
      </c>
      <c r="AM34" s="322">
        <v>37</v>
      </c>
      <c r="AN34" s="322">
        <v>20</v>
      </c>
      <c r="AO34" s="322">
        <v>21</v>
      </c>
      <c r="AP34" s="322">
        <v>12</v>
      </c>
      <c r="AQ34" s="322">
        <v>8</v>
      </c>
      <c r="AR34" s="322">
        <v>10</v>
      </c>
      <c r="AS34" s="322">
        <v>6</v>
      </c>
      <c r="AT34" s="322">
        <v>11</v>
      </c>
      <c r="AU34" s="322">
        <v>10</v>
      </c>
      <c r="AV34" s="322">
        <v>14</v>
      </c>
      <c r="AW34" s="322">
        <v>14</v>
      </c>
      <c r="AX34" s="322">
        <v>11</v>
      </c>
      <c r="AY34" s="322">
        <v>18</v>
      </c>
      <c r="AZ34" s="322">
        <v>18</v>
      </c>
      <c r="BA34" s="323">
        <v>14</v>
      </c>
      <c r="BB34" s="322">
        <v>4</v>
      </c>
      <c r="BC34" s="324"/>
    </row>
    <row r="35" spans="1:67" s="327" customFormat="1" ht="23.25">
      <c r="A35" s="321">
        <v>2560</v>
      </c>
      <c r="B35" s="309">
        <v>1184</v>
      </c>
      <c r="C35" s="321">
        <v>2</v>
      </c>
      <c r="D35" s="321">
        <v>6</v>
      </c>
      <c r="E35" s="321">
        <v>2</v>
      </c>
      <c r="F35" s="321">
        <v>3</v>
      </c>
      <c r="G35" s="321">
        <v>3</v>
      </c>
      <c r="H35" s="321">
        <v>2</v>
      </c>
      <c r="I35" s="321">
        <v>3</v>
      </c>
      <c r="J35" s="321">
        <v>4</v>
      </c>
      <c r="K35" s="321">
        <v>0</v>
      </c>
      <c r="L35" s="321">
        <v>3</v>
      </c>
      <c r="M35" s="321">
        <v>2</v>
      </c>
      <c r="N35" s="321">
        <v>2</v>
      </c>
      <c r="O35" s="321">
        <v>3</v>
      </c>
      <c r="P35" s="321">
        <v>1</v>
      </c>
      <c r="Q35" s="321">
        <v>5</v>
      </c>
      <c r="R35" s="321">
        <v>4</v>
      </c>
      <c r="S35" s="321">
        <v>12</v>
      </c>
      <c r="T35" s="321">
        <v>2</v>
      </c>
      <c r="U35" s="321">
        <v>6</v>
      </c>
      <c r="V35" s="321">
        <v>16</v>
      </c>
      <c r="W35" s="321">
        <v>15</v>
      </c>
      <c r="X35" s="321">
        <v>11</v>
      </c>
      <c r="Y35" s="321">
        <v>38</v>
      </c>
      <c r="Z35" s="321">
        <v>39</v>
      </c>
      <c r="AA35" s="321">
        <v>46</v>
      </c>
      <c r="AB35" s="321">
        <v>47</v>
      </c>
      <c r="AC35" s="321">
        <v>32</v>
      </c>
      <c r="AD35" s="321">
        <v>40</v>
      </c>
      <c r="AE35" s="321">
        <v>41</v>
      </c>
      <c r="AF35" s="321">
        <v>21</v>
      </c>
      <c r="AG35" s="321">
        <v>27</v>
      </c>
      <c r="AH35" s="321">
        <v>27</v>
      </c>
      <c r="AI35" s="321">
        <v>27</v>
      </c>
      <c r="AJ35" s="321">
        <v>26</v>
      </c>
      <c r="AK35" s="321">
        <v>26</v>
      </c>
      <c r="AL35" s="321">
        <v>11</v>
      </c>
      <c r="AM35" s="321">
        <v>19</v>
      </c>
      <c r="AN35" s="321">
        <v>7</v>
      </c>
      <c r="AO35" s="321">
        <v>5</v>
      </c>
      <c r="AP35" s="321">
        <v>8</v>
      </c>
      <c r="AQ35" s="321">
        <v>7</v>
      </c>
      <c r="AR35" s="321">
        <v>1</v>
      </c>
      <c r="AS35" s="321">
        <v>2</v>
      </c>
      <c r="AT35" s="321">
        <v>4</v>
      </c>
      <c r="AU35" s="321">
        <v>0</v>
      </c>
      <c r="AV35" s="321">
        <v>2</v>
      </c>
      <c r="AW35" s="321">
        <v>4</v>
      </c>
      <c r="AX35" s="321">
        <v>0</v>
      </c>
      <c r="AY35" s="321">
        <v>1</v>
      </c>
      <c r="AZ35" s="321">
        <v>0</v>
      </c>
      <c r="BA35" s="326">
        <v>0</v>
      </c>
      <c r="BB35" s="321">
        <v>0</v>
      </c>
      <c r="BC35" s="324"/>
    </row>
    <row r="36" spans="1:67" s="327" customFormat="1" ht="23.25">
      <c r="A36" s="321">
        <v>2559</v>
      </c>
      <c r="B36" s="309">
        <v>2015</v>
      </c>
      <c r="C36" s="321">
        <v>19</v>
      </c>
      <c r="D36" s="321">
        <v>26</v>
      </c>
      <c r="E36" s="321">
        <v>35</v>
      </c>
      <c r="F36" s="321">
        <v>22</v>
      </c>
      <c r="G36" s="321">
        <v>23</v>
      </c>
      <c r="H36" s="321">
        <v>15</v>
      </c>
      <c r="I36" s="321">
        <v>25</v>
      </c>
      <c r="J36" s="321">
        <v>23</v>
      </c>
      <c r="K36" s="321">
        <v>28</v>
      </c>
      <c r="L36" s="321">
        <v>27</v>
      </c>
      <c r="M36" s="321">
        <v>27</v>
      </c>
      <c r="N36" s="321">
        <v>27</v>
      </c>
      <c r="O36" s="321">
        <v>12</v>
      </c>
      <c r="P36" s="321">
        <v>16</v>
      </c>
      <c r="Q36" s="321">
        <v>11</v>
      </c>
      <c r="R36" s="321">
        <v>8</v>
      </c>
      <c r="S36" s="321">
        <v>12</v>
      </c>
      <c r="T36" s="321">
        <v>4</v>
      </c>
      <c r="U36" s="321">
        <v>8</v>
      </c>
      <c r="V36" s="321">
        <v>5</v>
      </c>
      <c r="W36" s="321">
        <v>5</v>
      </c>
      <c r="X36" s="321">
        <v>8</v>
      </c>
      <c r="Y36" s="321">
        <v>16</v>
      </c>
      <c r="Z36" s="321">
        <v>20</v>
      </c>
      <c r="AA36" s="321">
        <v>16</v>
      </c>
      <c r="AB36" s="321">
        <v>22</v>
      </c>
      <c r="AC36" s="321">
        <v>21</v>
      </c>
      <c r="AD36" s="321">
        <v>19</v>
      </c>
      <c r="AE36" s="321">
        <v>34</v>
      </c>
      <c r="AF36" s="321">
        <v>56</v>
      </c>
      <c r="AG36" s="321">
        <v>61</v>
      </c>
      <c r="AH36" s="321">
        <v>51</v>
      </c>
      <c r="AI36" s="321">
        <v>55</v>
      </c>
      <c r="AJ36" s="321">
        <v>60</v>
      </c>
      <c r="AK36" s="321">
        <v>31</v>
      </c>
      <c r="AL36" s="321">
        <v>44</v>
      </c>
      <c r="AM36" s="321">
        <v>28</v>
      </c>
      <c r="AN36" s="321">
        <v>38</v>
      </c>
      <c r="AO36" s="321">
        <v>28</v>
      </c>
      <c r="AP36" s="321">
        <v>40</v>
      </c>
      <c r="AQ36" s="321">
        <v>38</v>
      </c>
      <c r="AR36" s="321">
        <v>25</v>
      </c>
      <c r="AS36" s="321">
        <v>19</v>
      </c>
      <c r="AT36" s="321">
        <v>15</v>
      </c>
      <c r="AU36" s="321">
        <v>18</v>
      </c>
      <c r="AV36" s="321">
        <v>11</v>
      </c>
      <c r="AW36" s="321">
        <v>8</v>
      </c>
      <c r="AX36" s="321">
        <v>3</v>
      </c>
      <c r="AY36" s="321">
        <v>9</v>
      </c>
      <c r="AZ36" s="321">
        <v>1</v>
      </c>
      <c r="BA36" s="326">
        <v>4</v>
      </c>
      <c r="BB36" s="321">
        <v>7</v>
      </c>
      <c r="BC36" s="324"/>
    </row>
    <row r="37" spans="1:67" s="332" customFormat="1" ht="23.25">
      <c r="A37" s="328" t="s">
        <v>353</v>
      </c>
      <c r="B37" s="329">
        <f>SUM(C37:BB37)</f>
        <v>1386</v>
      </c>
      <c r="C37" s="330">
        <f>MEDIAN(C32:C36)</f>
        <v>17</v>
      </c>
      <c r="D37" s="330">
        <f t="shared" ref="D37:BB37" si="4">MEDIAN(D32:D36)</f>
        <v>12</v>
      </c>
      <c r="E37" s="330">
        <f t="shared" si="4"/>
        <v>10</v>
      </c>
      <c r="F37" s="330">
        <f t="shared" si="4"/>
        <v>10</v>
      </c>
      <c r="G37" s="330">
        <f t="shared" si="4"/>
        <v>11</v>
      </c>
      <c r="H37" s="330">
        <f t="shared" si="4"/>
        <v>9</v>
      </c>
      <c r="I37" s="330">
        <f t="shared" si="4"/>
        <v>15</v>
      </c>
      <c r="J37" s="330">
        <f t="shared" si="4"/>
        <v>13</v>
      </c>
      <c r="K37" s="330">
        <f t="shared" si="4"/>
        <v>9</v>
      </c>
      <c r="L37" s="330">
        <f t="shared" si="4"/>
        <v>15</v>
      </c>
      <c r="M37" s="330">
        <f t="shared" si="4"/>
        <v>16</v>
      </c>
      <c r="N37" s="330">
        <f t="shared" si="4"/>
        <v>15</v>
      </c>
      <c r="O37" s="330">
        <f t="shared" si="4"/>
        <v>12</v>
      </c>
      <c r="P37" s="330">
        <f t="shared" si="4"/>
        <v>13</v>
      </c>
      <c r="Q37" s="330">
        <f t="shared" si="4"/>
        <v>11</v>
      </c>
      <c r="R37" s="330">
        <f t="shared" si="4"/>
        <v>8</v>
      </c>
      <c r="S37" s="330">
        <f t="shared" si="4"/>
        <v>12</v>
      </c>
      <c r="T37" s="330">
        <f t="shared" si="4"/>
        <v>24</v>
      </c>
      <c r="U37" s="330">
        <f t="shared" si="4"/>
        <v>40</v>
      </c>
      <c r="V37" s="330">
        <f t="shared" si="4"/>
        <v>40</v>
      </c>
      <c r="W37" s="330">
        <f t="shared" si="4"/>
        <v>49</v>
      </c>
      <c r="X37" s="330">
        <f t="shared" si="4"/>
        <v>44</v>
      </c>
      <c r="Y37" s="330">
        <f t="shared" si="4"/>
        <v>49</v>
      </c>
      <c r="Z37" s="330">
        <f t="shared" si="4"/>
        <v>48</v>
      </c>
      <c r="AA37" s="330">
        <f t="shared" si="4"/>
        <v>47</v>
      </c>
      <c r="AB37" s="330">
        <f t="shared" si="4"/>
        <v>78</v>
      </c>
      <c r="AC37" s="330">
        <f t="shared" si="4"/>
        <v>74</v>
      </c>
      <c r="AD37" s="330">
        <f t="shared" si="4"/>
        <v>46</v>
      </c>
      <c r="AE37" s="330">
        <f t="shared" si="4"/>
        <v>55</v>
      </c>
      <c r="AF37" s="330">
        <f t="shared" si="4"/>
        <v>56</v>
      </c>
      <c r="AG37" s="330">
        <f t="shared" si="4"/>
        <v>61</v>
      </c>
      <c r="AH37" s="330">
        <f t="shared" si="4"/>
        <v>53</v>
      </c>
      <c r="AI37" s="330">
        <f t="shared" si="4"/>
        <v>55</v>
      </c>
      <c r="AJ37" s="330">
        <f t="shared" si="4"/>
        <v>52</v>
      </c>
      <c r="AK37" s="330">
        <f t="shared" si="4"/>
        <v>58</v>
      </c>
      <c r="AL37" s="330">
        <f t="shared" si="4"/>
        <v>44</v>
      </c>
      <c r="AM37" s="330">
        <f t="shared" si="4"/>
        <v>37</v>
      </c>
      <c r="AN37" s="330">
        <f t="shared" si="4"/>
        <v>34</v>
      </c>
      <c r="AO37" s="330">
        <f t="shared" si="4"/>
        <v>25</v>
      </c>
      <c r="AP37" s="330">
        <f t="shared" si="4"/>
        <v>14</v>
      </c>
      <c r="AQ37" s="330">
        <f t="shared" si="4"/>
        <v>8</v>
      </c>
      <c r="AR37" s="330">
        <f t="shared" si="4"/>
        <v>10</v>
      </c>
      <c r="AS37" s="330">
        <f t="shared" si="4"/>
        <v>14</v>
      </c>
      <c r="AT37" s="330">
        <f t="shared" si="4"/>
        <v>11</v>
      </c>
      <c r="AU37" s="330">
        <f t="shared" si="4"/>
        <v>10</v>
      </c>
      <c r="AV37" s="330">
        <f t="shared" si="4"/>
        <v>11</v>
      </c>
      <c r="AW37" s="330">
        <f t="shared" si="4"/>
        <v>8</v>
      </c>
      <c r="AX37" s="330">
        <f t="shared" si="4"/>
        <v>5</v>
      </c>
      <c r="AY37" s="330">
        <f t="shared" si="4"/>
        <v>9</v>
      </c>
      <c r="AZ37" s="330">
        <f t="shared" si="4"/>
        <v>1</v>
      </c>
      <c r="BA37" s="330">
        <f t="shared" si="4"/>
        <v>4</v>
      </c>
      <c r="BB37" s="330">
        <f t="shared" si="4"/>
        <v>4</v>
      </c>
      <c r="BC37" s="331"/>
      <c r="BE37" s="333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R7" sqref="R7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361</v>
      </c>
    </row>
    <row r="2" spans="1:17">
      <c r="A2" s="225" t="s">
        <v>195</v>
      </c>
      <c r="B2" s="225" t="s">
        <v>196</v>
      </c>
      <c r="C2" s="226" t="s">
        <v>362</v>
      </c>
      <c r="D2" s="227" t="s">
        <v>363</v>
      </c>
      <c r="E2" s="227" t="s">
        <v>355</v>
      </c>
      <c r="F2" s="227" t="s">
        <v>356</v>
      </c>
      <c r="G2" s="227" t="s">
        <v>357</v>
      </c>
      <c r="H2" s="227" t="s">
        <v>364</v>
      </c>
      <c r="I2" s="242" t="s">
        <v>197</v>
      </c>
    </row>
    <row r="3" spans="1:17">
      <c r="A3" s="266" t="s">
        <v>21</v>
      </c>
      <c r="B3" s="266" t="s">
        <v>157</v>
      </c>
      <c r="C3" s="264">
        <v>0</v>
      </c>
      <c r="D3" s="265">
        <v>0</v>
      </c>
      <c r="E3" s="263">
        <v>0</v>
      </c>
      <c r="F3" s="263">
        <v>0</v>
      </c>
      <c r="G3" s="263">
        <v>0</v>
      </c>
      <c r="H3" s="263">
        <v>0</v>
      </c>
      <c r="I3" s="267">
        <v>0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0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67">
        <v>0</v>
      </c>
      <c r="J4" s="251"/>
      <c r="K4" s="359" t="s">
        <v>199</v>
      </c>
      <c r="L4" s="359"/>
      <c r="M4" s="359"/>
      <c r="N4" s="359"/>
      <c r="O4" s="359"/>
      <c r="P4" s="359"/>
      <c r="Q4" s="359"/>
    </row>
    <row r="5" spans="1:17">
      <c r="A5" s="266" t="s">
        <v>21</v>
      </c>
      <c r="B5" s="266" t="s">
        <v>145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146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1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6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67">
        <v>0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0</v>
      </c>
      <c r="D31" s="265">
        <v>1</v>
      </c>
      <c r="E31" s="263">
        <v>1</v>
      </c>
      <c r="F31" s="263">
        <v>0</v>
      </c>
      <c r="G31" s="263">
        <v>0</v>
      </c>
      <c r="H31" s="263">
        <v>0</v>
      </c>
      <c r="I31" s="334">
        <v>2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0</v>
      </c>
      <c r="E33" s="263">
        <v>0</v>
      </c>
      <c r="F33" s="263">
        <v>0</v>
      </c>
      <c r="G33" s="263">
        <v>0</v>
      </c>
      <c r="H33" s="263">
        <v>0</v>
      </c>
      <c r="I33" s="267">
        <v>0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0</v>
      </c>
      <c r="E35" s="263">
        <v>0</v>
      </c>
      <c r="F35" s="263">
        <v>0</v>
      </c>
      <c r="G35" s="263">
        <v>0</v>
      </c>
      <c r="H35" s="263">
        <v>0</v>
      </c>
      <c r="I35" s="267">
        <v>0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1</v>
      </c>
      <c r="D39" s="265">
        <v>1</v>
      </c>
      <c r="E39" s="263">
        <v>1</v>
      </c>
      <c r="F39" s="263">
        <v>0</v>
      </c>
      <c r="G39" s="263">
        <v>0</v>
      </c>
      <c r="H39" s="263">
        <v>0</v>
      </c>
      <c r="I39" s="334">
        <v>2</v>
      </c>
      <c r="J39" s="251"/>
    </row>
    <row r="40" spans="1:10">
      <c r="A40" s="266" t="s">
        <v>24</v>
      </c>
      <c r="B40" s="266" t="s">
        <v>147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0</v>
      </c>
      <c r="E43" s="263">
        <v>0</v>
      </c>
      <c r="F43" s="263">
        <v>0</v>
      </c>
      <c r="G43" s="263">
        <v>0</v>
      </c>
      <c r="H43" s="263">
        <v>0</v>
      </c>
      <c r="I43" s="267">
        <v>0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148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0</v>
      </c>
      <c r="E47" s="263">
        <v>0</v>
      </c>
      <c r="F47" s="263">
        <v>0</v>
      </c>
      <c r="G47" s="263">
        <v>0</v>
      </c>
      <c r="H47" s="263">
        <v>0</v>
      </c>
      <c r="I47" s="267">
        <v>0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67">
        <v>0</v>
      </c>
      <c r="J55" s="251"/>
    </row>
    <row r="56" spans="1:10">
      <c r="A56" s="266" t="s">
        <v>25</v>
      </c>
      <c r="B56" s="266" t="s">
        <v>235</v>
      </c>
      <c r="C56" s="264">
        <v>0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67">
        <v>0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0</v>
      </c>
      <c r="E58" s="263">
        <v>0</v>
      </c>
      <c r="F58" s="263">
        <v>0</v>
      </c>
      <c r="G58" s="263">
        <v>0</v>
      </c>
      <c r="H58" s="263">
        <v>0</v>
      </c>
      <c r="I58" s="267">
        <v>0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149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0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67">
        <v>0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0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67">
        <v>0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150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0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67">
        <v>0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67">
        <v>0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0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67">
        <v>0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0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67">
        <v>0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147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57</v>
      </c>
      <c r="B146" s="266" t="s">
        <v>57</v>
      </c>
      <c r="C146" s="264">
        <v>0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67">
        <v>0</v>
      </c>
      <c r="J146" s="251"/>
    </row>
    <row r="147" spans="1:10">
      <c r="A147" s="266" t="s">
        <v>57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57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57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57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58</v>
      </c>
      <c r="B165" s="266" t="s">
        <v>253</v>
      </c>
      <c r="C165" s="264">
        <v>0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67">
        <v>0</v>
      </c>
      <c r="J165" s="251"/>
    </row>
    <row r="166" spans="1:10">
      <c r="A166" s="266" t="s">
        <v>58</v>
      </c>
      <c r="B166" s="266" t="s">
        <v>58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58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58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58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58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58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58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59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59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59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59</v>
      </c>
      <c r="B176" s="266" t="s">
        <v>59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59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59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59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59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60</v>
      </c>
      <c r="B181" s="266" t="s">
        <v>60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60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60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60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60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60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61</v>
      </c>
      <c r="B187" s="266" t="s">
        <v>61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61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61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61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62</v>
      </c>
      <c r="B191" s="266" t="s">
        <v>62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62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62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62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62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2</v>
      </c>
      <c r="D196" s="262">
        <f>E196+F196+G196+H196</f>
        <v>2</v>
      </c>
      <c r="E196" s="233">
        <f>SUM(E3:E195)</f>
        <v>2</v>
      </c>
      <c r="F196" s="233">
        <f>SUM(F3:F195)</f>
        <v>0</v>
      </c>
      <c r="G196" s="233">
        <f>SUM(G3:G195)</f>
        <v>0</v>
      </c>
      <c r="H196" s="233">
        <f>SUM(H3:H195)</f>
        <v>0</v>
      </c>
      <c r="I196" s="245"/>
      <c r="J196" s="234"/>
    </row>
    <row r="197" spans="1:10">
      <c r="A197" s="235" t="s">
        <v>366</v>
      </c>
      <c r="B197" s="236"/>
      <c r="C197" s="360">
        <f>C196+D196</f>
        <v>4</v>
      </c>
      <c r="D197" s="361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G14"/>
  <sheetViews>
    <sheetView workbookViewId="0">
      <selection activeCell="F16" sqref="F16"/>
    </sheetView>
  </sheetViews>
  <sheetFormatPr defaultRowHeight="21"/>
  <cols>
    <col min="1" max="1" width="24.28515625" style="335" bestFit="1" customWidth="1"/>
    <col min="2" max="2" width="14.140625" style="335" customWidth="1"/>
    <col min="3" max="5" width="8.42578125" style="335" customWidth="1"/>
    <col min="6" max="7" width="12.7109375" style="335" bestFit="1" customWidth="1"/>
    <col min="8" max="16384" width="9.140625" style="335"/>
  </cols>
  <sheetData>
    <row r="1" spans="1:7" ht="23.25">
      <c r="A1" s="268" t="s">
        <v>336</v>
      </c>
      <c r="B1" s="268"/>
    </row>
    <row r="2" spans="1:7" ht="25.5">
      <c r="A2"/>
      <c r="B2" s="269" t="s">
        <v>365</v>
      </c>
    </row>
    <row r="3" spans="1:7" ht="23.25">
      <c r="A3" s="337" t="s">
        <v>330</v>
      </c>
      <c r="B3" s="338"/>
      <c r="C3" s="337" t="s">
        <v>331</v>
      </c>
      <c r="D3" s="338"/>
      <c r="E3" s="338"/>
      <c r="F3" s="339"/>
      <c r="G3"/>
    </row>
    <row r="4" spans="1:7" ht="23.25">
      <c r="A4" s="337" t="s">
        <v>9</v>
      </c>
      <c r="B4" s="337" t="s">
        <v>328</v>
      </c>
      <c r="C4" s="337">
        <v>0</v>
      </c>
      <c r="D4" s="340">
        <v>1</v>
      </c>
      <c r="E4" s="340">
        <v>2</v>
      </c>
      <c r="F4" s="341" t="s">
        <v>332</v>
      </c>
      <c r="G4"/>
    </row>
    <row r="5" spans="1:7" ht="23.25">
      <c r="A5" s="336" t="s">
        <v>23</v>
      </c>
      <c r="B5" s="336" t="s">
        <v>173</v>
      </c>
      <c r="C5" s="342">
        <v>1</v>
      </c>
      <c r="D5" s="343"/>
      <c r="E5" s="343"/>
      <c r="F5" s="344">
        <v>1</v>
      </c>
      <c r="G5"/>
    </row>
    <row r="6" spans="1:7" ht="23.25">
      <c r="A6" s="345" t="s">
        <v>333</v>
      </c>
      <c r="B6" s="346"/>
      <c r="C6" s="347">
        <v>1</v>
      </c>
      <c r="D6" s="348"/>
      <c r="E6" s="348"/>
      <c r="F6" s="349">
        <v>1</v>
      </c>
      <c r="G6"/>
    </row>
    <row r="7" spans="1:7" ht="23.25">
      <c r="A7" s="336" t="s">
        <v>24</v>
      </c>
      <c r="B7" s="336" t="s">
        <v>329</v>
      </c>
      <c r="C7" s="342"/>
      <c r="D7" s="343">
        <v>1</v>
      </c>
      <c r="E7" s="343">
        <v>1</v>
      </c>
      <c r="F7" s="344">
        <v>2</v>
      </c>
      <c r="G7"/>
    </row>
    <row r="8" spans="1:7" ht="23.25">
      <c r="A8" s="345" t="s">
        <v>334</v>
      </c>
      <c r="B8" s="346"/>
      <c r="C8" s="347"/>
      <c r="D8" s="348">
        <v>1</v>
      </c>
      <c r="E8" s="348">
        <v>1</v>
      </c>
      <c r="F8" s="349">
        <v>2</v>
      </c>
      <c r="G8"/>
    </row>
    <row r="9" spans="1:7" ht="23.25">
      <c r="A9" s="336" t="s">
        <v>31</v>
      </c>
      <c r="B9" s="336" t="s">
        <v>303</v>
      </c>
      <c r="C9" s="342"/>
      <c r="D9" s="343"/>
      <c r="E9" s="343">
        <v>1</v>
      </c>
      <c r="F9" s="344">
        <v>1</v>
      </c>
      <c r="G9"/>
    </row>
    <row r="10" spans="1:7" ht="23.25">
      <c r="A10" s="345" t="s">
        <v>335</v>
      </c>
      <c r="B10" s="346"/>
      <c r="C10" s="347"/>
      <c r="D10" s="348"/>
      <c r="E10" s="348">
        <v>1</v>
      </c>
      <c r="F10" s="349">
        <v>1</v>
      </c>
      <c r="G10"/>
    </row>
    <row r="11" spans="1:7" ht="23.25">
      <c r="A11" s="274" t="s">
        <v>332</v>
      </c>
      <c r="B11" s="275"/>
      <c r="C11" s="271">
        <v>1</v>
      </c>
      <c r="D11" s="272">
        <v>1</v>
      </c>
      <c r="E11" s="272">
        <v>2</v>
      </c>
      <c r="F11" s="273">
        <v>4</v>
      </c>
      <c r="G11"/>
    </row>
    <row r="12" spans="1:7" ht="23.25">
      <c r="A12"/>
      <c r="B12"/>
      <c r="C12"/>
      <c r="D12"/>
      <c r="E12"/>
      <c r="F12"/>
      <c r="G12"/>
    </row>
    <row r="13" spans="1:7" ht="23.25">
      <c r="A13"/>
      <c r="B13"/>
      <c r="C13"/>
      <c r="D13"/>
      <c r="E13"/>
      <c r="F13"/>
      <c r="G13"/>
    </row>
    <row r="14" spans="1:7" ht="23.25">
      <c r="A14"/>
      <c r="B14"/>
      <c r="C14"/>
      <c r="D14"/>
      <c r="E14"/>
      <c r="F14"/>
      <c r="G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topLeftCell="A4" workbookViewId="0">
      <selection activeCell="M21" sqref="M21:M22"/>
    </sheetView>
  </sheetViews>
  <sheetFormatPr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359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71</v>
      </c>
      <c r="C3" s="189" t="s">
        <v>64</v>
      </c>
      <c r="D3" s="189" t="s">
        <v>65</v>
      </c>
      <c r="E3" s="189" t="s">
        <v>46</v>
      </c>
      <c r="F3" s="189" t="s">
        <v>47</v>
      </c>
      <c r="G3" s="189" t="s">
        <v>48</v>
      </c>
      <c r="H3" s="189" t="s">
        <v>49</v>
      </c>
      <c r="I3" s="189" t="s">
        <v>50</v>
      </c>
      <c r="J3" s="189" t="s">
        <v>51</v>
      </c>
      <c r="K3" s="189" t="s">
        <v>52</v>
      </c>
      <c r="L3" s="189" t="s">
        <v>53</v>
      </c>
      <c r="M3" s="189" t="s">
        <v>54</v>
      </c>
      <c r="N3" s="189" t="s">
        <v>55</v>
      </c>
      <c r="O3" s="189" t="s">
        <v>41</v>
      </c>
      <c r="P3" s="191" t="s">
        <v>348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72</v>
      </c>
      <c r="B5" s="196" t="s">
        <v>349</v>
      </c>
      <c r="C5" s="282">
        <v>20</v>
      </c>
      <c r="D5" s="282">
        <v>12</v>
      </c>
      <c r="E5" s="282">
        <v>22</v>
      </c>
      <c r="F5" s="282">
        <v>12</v>
      </c>
      <c r="G5" s="282">
        <v>10</v>
      </c>
      <c r="H5" s="282">
        <v>31</v>
      </c>
      <c r="I5" s="282">
        <v>27</v>
      </c>
      <c r="J5" s="282">
        <v>42</v>
      </c>
      <c r="K5" s="282">
        <v>42</v>
      </c>
      <c r="L5" s="282">
        <v>25</v>
      </c>
      <c r="M5" s="282">
        <v>10</v>
      </c>
      <c r="N5" s="282">
        <v>4</v>
      </c>
      <c r="O5" s="84">
        <v>741</v>
      </c>
      <c r="S5" s="145"/>
    </row>
    <row r="6" spans="1:19">
      <c r="A6" s="195"/>
      <c r="B6" s="196" t="s">
        <v>350</v>
      </c>
      <c r="C6" s="282">
        <v>8</v>
      </c>
      <c r="D6" s="282">
        <v>4</v>
      </c>
      <c r="E6" s="282">
        <v>2</v>
      </c>
      <c r="F6" s="282">
        <v>4</v>
      </c>
      <c r="G6" s="282">
        <v>9</v>
      </c>
      <c r="H6" s="282">
        <v>32</v>
      </c>
      <c r="I6" s="282">
        <v>29</v>
      </c>
      <c r="J6" s="282">
        <v>16</v>
      </c>
      <c r="K6" s="282">
        <v>10</v>
      </c>
      <c r="L6" s="282">
        <v>1</v>
      </c>
      <c r="M6" s="282">
        <v>2</v>
      </c>
      <c r="N6" s="282">
        <v>0</v>
      </c>
      <c r="O6" s="84">
        <v>71</v>
      </c>
    </row>
    <row r="7" spans="1:19">
      <c r="A7" s="195"/>
      <c r="B7" s="196" t="s">
        <v>151</v>
      </c>
      <c r="C7" s="282">
        <v>0</v>
      </c>
      <c r="D7" s="282">
        <v>1</v>
      </c>
      <c r="E7" s="282">
        <v>0</v>
      </c>
      <c r="F7" s="282">
        <v>0</v>
      </c>
      <c r="G7" s="282">
        <v>10</v>
      </c>
      <c r="H7" s="282">
        <v>51</v>
      </c>
      <c r="I7" s="282">
        <v>41</v>
      </c>
      <c r="J7" s="282">
        <v>37</v>
      </c>
      <c r="K7" s="282">
        <v>14</v>
      </c>
      <c r="L7" s="282">
        <v>11</v>
      </c>
      <c r="M7" s="282">
        <v>5</v>
      </c>
      <c r="N7" s="282">
        <v>4</v>
      </c>
      <c r="O7" s="84">
        <v>288</v>
      </c>
    </row>
    <row r="8" spans="1:19">
      <c r="A8" s="195"/>
      <c r="B8" s="196" t="s">
        <v>152</v>
      </c>
      <c r="C8" s="282">
        <v>4</v>
      </c>
      <c r="D8" s="282">
        <v>14</v>
      </c>
      <c r="E8" s="282">
        <v>17</v>
      </c>
      <c r="F8" s="282">
        <v>21</v>
      </c>
      <c r="G8" s="282">
        <v>44</v>
      </c>
      <c r="H8" s="282">
        <v>213</v>
      </c>
      <c r="I8" s="282">
        <v>255</v>
      </c>
      <c r="J8" s="282">
        <v>158</v>
      </c>
      <c r="K8" s="282">
        <v>117</v>
      </c>
      <c r="L8" s="282">
        <v>70</v>
      </c>
      <c r="M8" s="282">
        <v>23</v>
      </c>
      <c r="N8" s="282">
        <v>12</v>
      </c>
      <c r="O8" s="84">
        <f>SUM(C8:N8)</f>
        <v>948</v>
      </c>
    </row>
    <row r="9" spans="1:19">
      <c r="A9" s="195"/>
      <c r="B9" s="196" t="s">
        <v>191</v>
      </c>
      <c r="C9" s="282">
        <v>13</v>
      </c>
      <c r="D9" s="282">
        <v>11</v>
      </c>
      <c r="E9" s="282">
        <v>15</v>
      </c>
      <c r="F9" s="282">
        <v>35</v>
      </c>
      <c r="G9" s="282">
        <v>32</v>
      </c>
      <c r="H9" s="282">
        <v>30</v>
      </c>
      <c r="I9" s="282">
        <v>60</v>
      </c>
      <c r="J9" s="282">
        <v>46</v>
      </c>
      <c r="K9" s="282">
        <v>23</v>
      </c>
      <c r="L9" s="282">
        <v>16</v>
      </c>
      <c r="M9" s="282">
        <v>5</v>
      </c>
      <c r="N9" s="282">
        <v>0</v>
      </c>
      <c r="O9" s="84">
        <f>SUM(C9:N9)</f>
        <v>286</v>
      </c>
    </row>
    <row r="10" spans="1:19">
      <c r="A10" s="161"/>
      <c r="B10" s="197" t="s">
        <v>351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73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346</v>
      </c>
      <c r="C12" s="88">
        <f>รายเดือน64!B5</f>
        <v>0</v>
      </c>
      <c r="D12" s="88">
        <f>รายเดือน64!C5</f>
        <v>0</v>
      </c>
      <c r="E12" s="88">
        <f>รายเดือน64!D5</f>
        <v>0</v>
      </c>
      <c r="F12" s="88">
        <f>รายเดือน64!E5</f>
        <v>0</v>
      </c>
      <c r="G12" s="88">
        <f>รายเดือน64!F5</f>
        <v>0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0</v>
      </c>
      <c r="P12" s="159"/>
    </row>
    <row r="13" spans="1:19">
      <c r="A13" s="195"/>
      <c r="B13" s="200" t="s">
        <v>352</v>
      </c>
      <c r="C13" s="30">
        <f>C12</f>
        <v>0</v>
      </c>
      <c r="D13" s="30">
        <f>C12+D12</f>
        <v>0</v>
      </c>
      <c r="E13" s="30">
        <f>C12+D12+E12</f>
        <v>0</v>
      </c>
      <c r="F13" s="30">
        <f>C12+D12+E12+F12</f>
        <v>0</v>
      </c>
      <c r="G13" s="30">
        <f>C12+D12+E12+F12+G12</f>
        <v>0</v>
      </c>
      <c r="H13" s="30">
        <f>C12+D12+E12+F12+G12+H12</f>
        <v>0</v>
      </c>
      <c r="I13" s="30">
        <f>C12+D12+E12+F12+G12+H12+I12</f>
        <v>0</v>
      </c>
      <c r="J13" s="30">
        <f>C12+D12+E12+F12+G12+H12+I12+J12</f>
        <v>0</v>
      </c>
      <c r="K13" s="30">
        <f>C12+D12+E12+F12+G12+H12+I12+J12+K12</f>
        <v>0</v>
      </c>
      <c r="L13" s="30">
        <f>C12+D12+E12+F12+G12+H12+I12+J12+K12+L12</f>
        <v>0</v>
      </c>
      <c r="M13" s="30">
        <f>C12+D12+E12+F12+G12+H12+I12+J12+K12+L12+M12</f>
        <v>0</v>
      </c>
      <c r="N13" s="30">
        <f>C12+D12+E12+F12+G12+H12+I12+J12+K12+L12+M12+N12</f>
        <v>0</v>
      </c>
      <c r="O13" s="90"/>
      <c r="P13" s="159"/>
    </row>
    <row r="14" spans="1:19">
      <c r="A14" s="201"/>
      <c r="B14" s="202" t="s">
        <v>71</v>
      </c>
      <c r="C14" s="68" t="s">
        <v>64</v>
      </c>
      <c r="D14" s="68" t="s">
        <v>65</v>
      </c>
      <c r="E14" s="68" t="s">
        <v>46</v>
      </c>
      <c r="F14" s="68" t="s">
        <v>47</v>
      </c>
      <c r="G14" s="68" t="s">
        <v>48</v>
      </c>
      <c r="H14" s="68" t="s">
        <v>49</v>
      </c>
      <c r="I14" s="68" t="s">
        <v>50</v>
      </c>
      <c r="J14" s="68" t="s">
        <v>51</v>
      </c>
      <c r="K14" s="68" t="s">
        <v>52</v>
      </c>
      <c r="L14" s="68" t="s">
        <v>53</v>
      </c>
      <c r="M14" s="68" t="s">
        <v>54</v>
      </c>
      <c r="N14" s="68" t="s">
        <v>55</v>
      </c>
      <c r="O14" s="90" t="s">
        <v>41</v>
      </c>
      <c r="P14" s="159"/>
    </row>
    <row r="15" spans="1:19">
      <c r="A15" s="195" t="s">
        <v>74</v>
      </c>
      <c r="B15" s="196" t="s">
        <v>349</v>
      </c>
      <c r="C15" s="283">
        <v>4</v>
      </c>
      <c r="D15" s="283">
        <v>4</v>
      </c>
      <c r="E15" s="283">
        <v>4</v>
      </c>
      <c r="F15" s="283">
        <v>2</v>
      </c>
      <c r="G15" s="283">
        <v>0</v>
      </c>
      <c r="H15" s="283">
        <v>9</v>
      </c>
      <c r="I15" s="283">
        <v>6</v>
      </c>
      <c r="J15" s="283">
        <v>20</v>
      </c>
      <c r="K15" s="283">
        <v>9</v>
      </c>
      <c r="L15" s="283">
        <v>9</v>
      </c>
      <c r="M15" s="283">
        <v>2</v>
      </c>
      <c r="N15" s="283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350</v>
      </c>
      <c r="C16" s="283">
        <v>3</v>
      </c>
      <c r="D16" s="283">
        <v>0</v>
      </c>
      <c r="E16" s="283">
        <v>1</v>
      </c>
      <c r="F16" s="283">
        <v>1</v>
      </c>
      <c r="G16" s="283">
        <v>0</v>
      </c>
      <c r="H16" s="283">
        <v>6</v>
      </c>
      <c r="I16" s="283">
        <v>7</v>
      </c>
      <c r="J16" s="283">
        <v>7</v>
      </c>
      <c r="K16" s="283">
        <v>2</v>
      </c>
      <c r="L16" s="283">
        <v>0</v>
      </c>
      <c r="M16" s="283">
        <v>0</v>
      </c>
      <c r="N16" s="283">
        <v>0</v>
      </c>
      <c r="O16" s="84">
        <f t="shared" si="1"/>
        <v>27</v>
      </c>
    </row>
    <row r="17" spans="1:18">
      <c r="A17" s="195"/>
      <c r="B17" s="196" t="s">
        <v>151</v>
      </c>
      <c r="C17" s="283">
        <v>0</v>
      </c>
      <c r="D17" s="283">
        <v>0</v>
      </c>
      <c r="E17" s="283">
        <v>0</v>
      </c>
      <c r="F17" s="283">
        <v>0</v>
      </c>
      <c r="G17" s="283">
        <v>1</v>
      </c>
      <c r="H17" s="283">
        <v>9</v>
      </c>
      <c r="I17" s="283">
        <v>8</v>
      </c>
      <c r="J17" s="283">
        <v>11</v>
      </c>
      <c r="K17" s="283">
        <v>5</v>
      </c>
      <c r="L17" s="283">
        <v>1</v>
      </c>
      <c r="M17" s="283">
        <v>1</v>
      </c>
      <c r="N17" s="283">
        <v>3</v>
      </c>
      <c r="O17" s="84">
        <f t="shared" si="1"/>
        <v>39</v>
      </c>
    </row>
    <row r="18" spans="1:18">
      <c r="A18" s="195"/>
      <c r="B18" s="196" t="s">
        <v>152</v>
      </c>
      <c r="C18" s="283">
        <v>2</v>
      </c>
      <c r="D18" s="283">
        <v>2</v>
      </c>
      <c r="E18" s="283">
        <v>1</v>
      </c>
      <c r="F18" s="283">
        <v>3</v>
      </c>
      <c r="G18" s="283">
        <v>5</v>
      </c>
      <c r="H18" s="283">
        <v>17</v>
      </c>
      <c r="I18" s="283">
        <v>39</v>
      </c>
      <c r="J18" s="283">
        <v>31</v>
      </c>
      <c r="K18" s="283">
        <v>19</v>
      </c>
      <c r="L18" s="283">
        <v>10</v>
      </c>
      <c r="M18" s="283">
        <v>3</v>
      </c>
      <c r="N18" s="283">
        <v>1</v>
      </c>
      <c r="O18" s="84">
        <f t="shared" si="1"/>
        <v>133</v>
      </c>
    </row>
    <row r="19" spans="1:18">
      <c r="A19" s="195"/>
      <c r="B19" s="196" t="s">
        <v>191</v>
      </c>
      <c r="C19" s="283">
        <v>4</v>
      </c>
      <c r="D19" s="283">
        <v>2</v>
      </c>
      <c r="E19" s="283">
        <v>3</v>
      </c>
      <c r="F19" s="283">
        <v>3</v>
      </c>
      <c r="G19" s="283">
        <v>3</v>
      </c>
      <c r="H19" s="283">
        <v>4</v>
      </c>
      <c r="I19" s="283">
        <v>17</v>
      </c>
      <c r="J19" s="283">
        <v>11</v>
      </c>
      <c r="K19" s="283">
        <v>7</v>
      </c>
      <c r="L19" s="283">
        <v>2</v>
      </c>
      <c r="M19" s="283">
        <v>3</v>
      </c>
      <c r="N19" s="283">
        <v>0</v>
      </c>
      <c r="O19" s="84">
        <f t="shared" si="1"/>
        <v>59</v>
      </c>
    </row>
    <row r="20" spans="1:18">
      <c r="A20" s="161"/>
      <c r="B20" s="197" t="s">
        <v>351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73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346</v>
      </c>
      <c r="C22" s="88">
        <f>รายเดือน64!B6</f>
        <v>0</v>
      </c>
      <c r="D22" s="88">
        <f>รายเดือน64!C6</f>
        <v>0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0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0</v>
      </c>
    </row>
    <row r="23" spans="1:18">
      <c r="A23" s="203"/>
      <c r="B23" s="200" t="s">
        <v>352</v>
      </c>
      <c r="C23" s="30"/>
      <c r="D23" s="30">
        <f>C22+D22</f>
        <v>0</v>
      </c>
      <c r="E23" s="30">
        <f>C22+D22+E22</f>
        <v>0</v>
      </c>
      <c r="F23" s="30">
        <f>C22+D22+E22+F22</f>
        <v>0</v>
      </c>
      <c r="G23" s="30">
        <f>C22+D22+E22+F22+G22</f>
        <v>0</v>
      </c>
      <c r="H23" s="30">
        <f>C22+D22+E22+F22+G22+H22</f>
        <v>0</v>
      </c>
      <c r="I23" s="30">
        <f>C22+D22+E22+F22+G22+H22+I22</f>
        <v>0</v>
      </c>
      <c r="J23" s="30">
        <f>C22+D22+E22+F22+G22+H22+I22+J22</f>
        <v>0</v>
      </c>
      <c r="K23" s="30">
        <f>C22+D22+E22+F22+G22+H22+I22+J22+K22</f>
        <v>0</v>
      </c>
      <c r="L23" s="30">
        <f>C22+D22+E22+F22+G22+H22+I22+J22+K22+L22</f>
        <v>0</v>
      </c>
      <c r="M23" s="30">
        <f>C22+D22+E22+F22+G22+H22+I22+J22+K22+L22+M22</f>
        <v>0</v>
      </c>
      <c r="N23" s="30">
        <f>C22+D22+E22+F22+G22+H22+I22+J22+K22+L22+M22+N22</f>
        <v>0</v>
      </c>
      <c r="O23" s="90"/>
    </row>
    <row r="24" spans="1:18">
      <c r="A24" s="195" t="s">
        <v>75</v>
      </c>
      <c r="B24" s="204" t="s">
        <v>71</v>
      </c>
      <c r="C24" s="167" t="s">
        <v>64</v>
      </c>
      <c r="D24" s="167" t="s">
        <v>65</v>
      </c>
      <c r="E24" s="167" t="s">
        <v>46</v>
      </c>
      <c r="F24" s="167" t="s">
        <v>47</v>
      </c>
      <c r="G24" s="167" t="s">
        <v>48</v>
      </c>
      <c r="H24" s="167" t="s">
        <v>49</v>
      </c>
      <c r="I24" s="167" t="s">
        <v>50</v>
      </c>
      <c r="J24" s="167" t="s">
        <v>51</v>
      </c>
      <c r="K24" s="167" t="s">
        <v>52</v>
      </c>
      <c r="L24" s="167" t="s">
        <v>53</v>
      </c>
      <c r="M24" s="167" t="s">
        <v>54</v>
      </c>
      <c r="N24" s="167" t="s">
        <v>55</v>
      </c>
      <c r="O24" s="167" t="s">
        <v>41</v>
      </c>
    </row>
    <row r="25" spans="1:18">
      <c r="A25" s="195" t="s">
        <v>76</v>
      </c>
      <c r="B25" s="196" t="s">
        <v>349</v>
      </c>
      <c r="C25" s="284">
        <f>C5-C15</f>
        <v>16</v>
      </c>
      <c r="D25" s="284">
        <f t="shared" ref="D25:N25" si="3">D5-D15</f>
        <v>8</v>
      </c>
      <c r="E25" s="284">
        <f t="shared" si="3"/>
        <v>18</v>
      </c>
      <c r="F25" s="284">
        <f t="shared" si="3"/>
        <v>10</v>
      </c>
      <c r="G25" s="284">
        <f t="shared" si="3"/>
        <v>10</v>
      </c>
      <c r="H25" s="284">
        <f t="shared" si="3"/>
        <v>22</v>
      </c>
      <c r="I25" s="284">
        <f t="shared" si="3"/>
        <v>21</v>
      </c>
      <c r="J25" s="284">
        <f t="shared" si="3"/>
        <v>22</v>
      </c>
      <c r="K25" s="284">
        <f t="shared" si="3"/>
        <v>33</v>
      </c>
      <c r="L25" s="284">
        <f t="shared" si="3"/>
        <v>16</v>
      </c>
      <c r="M25" s="284">
        <f t="shared" si="3"/>
        <v>8</v>
      </c>
      <c r="N25" s="284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350</v>
      </c>
      <c r="C26" s="284">
        <f t="shared" ref="C26:N29" si="5">C6-C16</f>
        <v>5</v>
      </c>
      <c r="D26" s="284">
        <f t="shared" si="5"/>
        <v>4</v>
      </c>
      <c r="E26" s="284">
        <f t="shared" si="5"/>
        <v>1</v>
      </c>
      <c r="F26" s="284">
        <f t="shared" si="5"/>
        <v>3</v>
      </c>
      <c r="G26" s="284">
        <f t="shared" si="5"/>
        <v>9</v>
      </c>
      <c r="H26" s="284">
        <f t="shared" si="5"/>
        <v>26</v>
      </c>
      <c r="I26" s="284">
        <f t="shared" si="5"/>
        <v>22</v>
      </c>
      <c r="J26" s="284">
        <f t="shared" si="5"/>
        <v>9</v>
      </c>
      <c r="K26" s="284">
        <f t="shared" si="5"/>
        <v>8</v>
      </c>
      <c r="L26" s="284">
        <f t="shared" si="5"/>
        <v>1</v>
      </c>
      <c r="M26" s="284">
        <f t="shared" si="5"/>
        <v>2</v>
      </c>
      <c r="N26" s="284">
        <f t="shared" si="5"/>
        <v>0</v>
      </c>
      <c r="O26" s="84">
        <f t="shared" si="4"/>
        <v>90</v>
      </c>
    </row>
    <row r="27" spans="1:18">
      <c r="A27" s="195"/>
      <c r="B27" s="196" t="s">
        <v>151</v>
      </c>
      <c r="C27" s="284">
        <f t="shared" si="5"/>
        <v>0</v>
      </c>
      <c r="D27" s="284">
        <f t="shared" si="5"/>
        <v>1</v>
      </c>
      <c r="E27" s="284">
        <f t="shared" si="5"/>
        <v>0</v>
      </c>
      <c r="F27" s="284">
        <f t="shared" si="5"/>
        <v>0</v>
      </c>
      <c r="G27" s="284">
        <f t="shared" si="5"/>
        <v>9</v>
      </c>
      <c r="H27" s="284">
        <f t="shared" si="5"/>
        <v>42</v>
      </c>
      <c r="I27" s="284">
        <f t="shared" si="5"/>
        <v>33</v>
      </c>
      <c r="J27" s="284">
        <f t="shared" si="5"/>
        <v>26</v>
      </c>
      <c r="K27" s="284">
        <f t="shared" si="5"/>
        <v>9</v>
      </c>
      <c r="L27" s="284">
        <f t="shared" si="5"/>
        <v>10</v>
      </c>
      <c r="M27" s="284">
        <f t="shared" si="5"/>
        <v>4</v>
      </c>
      <c r="N27" s="284">
        <f t="shared" si="5"/>
        <v>1</v>
      </c>
      <c r="O27" s="84">
        <f t="shared" si="4"/>
        <v>135</v>
      </c>
    </row>
    <row r="28" spans="1:18">
      <c r="A28" s="195"/>
      <c r="B28" s="196" t="s">
        <v>152</v>
      </c>
      <c r="C28" s="284">
        <f t="shared" si="5"/>
        <v>2</v>
      </c>
      <c r="D28" s="284">
        <f t="shared" si="5"/>
        <v>12</v>
      </c>
      <c r="E28" s="284">
        <f t="shared" si="5"/>
        <v>16</v>
      </c>
      <c r="F28" s="284">
        <f t="shared" si="5"/>
        <v>18</v>
      </c>
      <c r="G28" s="284">
        <f t="shared" si="5"/>
        <v>39</v>
      </c>
      <c r="H28" s="284">
        <f t="shared" si="5"/>
        <v>196</v>
      </c>
      <c r="I28" s="284">
        <f t="shared" si="5"/>
        <v>216</v>
      </c>
      <c r="J28" s="284">
        <f t="shared" si="5"/>
        <v>127</v>
      </c>
      <c r="K28" s="284">
        <f t="shared" si="5"/>
        <v>98</v>
      </c>
      <c r="L28" s="284">
        <f t="shared" si="5"/>
        <v>60</v>
      </c>
      <c r="M28" s="284">
        <f t="shared" si="5"/>
        <v>20</v>
      </c>
      <c r="N28" s="284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84">
        <f t="shared" si="5"/>
        <v>9</v>
      </c>
      <c r="D29" s="284">
        <f t="shared" si="5"/>
        <v>9</v>
      </c>
      <c r="E29" s="284">
        <f t="shared" si="5"/>
        <v>12</v>
      </c>
      <c r="F29" s="284">
        <f t="shared" si="5"/>
        <v>32</v>
      </c>
      <c r="G29" s="284">
        <f t="shared" si="5"/>
        <v>29</v>
      </c>
      <c r="H29" s="284">
        <f t="shared" si="5"/>
        <v>26</v>
      </c>
      <c r="I29" s="284">
        <f t="shared" si="5"/>
        <v>43</v>
      </c>
      <c r="J29" s="284">
        <f t="shared" si="5"/>
        <v>35</v>
      </c>
      <c r="K29" s="284">
        <f t="shared" si="5"/>
        <v>16</v>
      </c>
      <c r="L29" s="284">
        <f t="shared" si="5"/>
        <v>14</v>
      </c>
      <c r="M29" s="284">
        <f t="shared" si="5"/>
        <v>2</v>
      </c>
      <c r="N29" s="284">
        <f t="shared" si="5"/>
        <v>0</v>
      </c>
      <c r="O29" s="84">
        <f t="shared" si="4"/>
        <v>227</v>
      </c>
    </row>
    <row r="30" spans="1:18">
      <c r="A30" s="161"/>
      <c r="B30" s="197" t="s">
        <v>351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73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346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0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0</v>
      </c>
    </row>
    <row r="33" spans="1:16">
      <c r="A33" s="203"/>
      <c r="B33" s="200" t="s">
        <v>352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71</v>
      </c>
      <c r="C34" s="167" t="s">
        <v>64</v>
      </c>
      <c r="D34" s="167" t="s">
        <v>65</v>
      </c>
      <c r="E34" s="167" t="s">
        <v>46</v>
      </c>
      <c r="F34" s="167" t="s">
        <v>47</v>
      </c>
      <c r="G34" s="167" t="s">
        <v>48</v>
      </c>
      <c r="H34" s="167" t="s">
        <v>49</v>
      </c>
      <c r="I34" s="167" t="s">
        <v>50</v>
      </c>
      <c r="J34" s="167" t="s">
        <v>51</v>
      </c>
      <c r="K34" s="167" t="s">
        <v>52</v>
      </c>
      <c r="L34" s="167" t="s">
        <v>53</v>
      </c>
      <c r="M34" s="167" t="s">
        <v>54</v>
      </c>
      <c r="N34" s="167" t="s">
        <v>55</v>
      </c>
      <c r="O34" s="167" t="s">
        <v>41</v>
      </c>
    </row>
    <row r="35" spans="1:16">
      <c r="A35" s="195" t="s">
        <v>77</v>
      </c>
      <c r="B35" s="196" t="s">
        <v>349</v>
      </c>
      <c r="C35" s="286">
        <v>22</v>
      </c>
      <c r="D35" s="286">
        <v>4</v>
      </c>
      <c r="E35" s="286">
        <v>7</v>
      </c>
      <c r="F35" s="286">
        <v>3</v>
      </c>
      <c r="G35" s="286">
        <v>0</v>
      </c>
      <c r="H35" s="286">
        <v>2</v>
      </c>
      <c r="I35" s="286">
        <v>3</v>
      </c>
      <c r="J35" s="286">
        <v>3</v>
      </c>
      <c r="K35" s="286">
        <v>2</v>
      </c>
      <c r="L35" s="286">
        <v>6</v>
      </c>
      <c r="M35" s="286">
        <v>1</v>
      </c>
      <c r="N35" s="286">
        <v>1</v>
      </c>
      <c r="O35" s="84">
        <f t="shared" ref="O35:O42" si="7">SUM(C35:N35)</f>
        <v>54</v>
      </c>
    </row>
    <row r="36" spans="1:16">
      <c r="A36" s="195"/>
      <c r="B36" s="196" t="s">
        <v>350</v>
      </c>
      <c r="C36" s="286">
        <v>3</v>
      </c>
      <c r="D36" s="286">
        <v>3</v>
      </c>
      <c r="E36" s="286">
        <v>0</v>
      </c>
      <c r="F36" s="286">
        <v>1</v>
      </c>
      <c r="G36" s="286">
        <v>5</v>
      </c>
      <c r="H36" s="286">
        <v>3</v>
      </c>
      <c r="I36" s="286">
        <v>12</v>
      </c>
      <c r="J36" s="286">
        <v>14</v>
      </c>
      <c r="K36" s="286">
        <v>0</v>
      </c>
      <c r="L36" s="286">
        <v>0</v>
      </c>
      <c r="M36" s="286">
        <v>0</v>
      </c>
      <c r="N36" s="286">
        <v>0</v>
      </c>
      <c r="O36" s="84">
        <f t="shared" si="7"/>
        <v>41</v>
      </c>
    </row>
    <row r="37" spans="1:16">
      <c r="A37" s="195"/>
      <c r="B37" s="196" t="s">
        <v>151</v>
      </c>
      <c r="C37" s="286">
        <v>0</v>
      </c>
      <c r="D37" s="286">
        <v>0</v>
      </c>
      <c r="E37" s="286">
        <v>0</v>
      </c>
      <c r="F37" s="286">
        <v>0</v>
      </c>
      <c r="G37" s="286">
        <v>12</v>
      </c>
      <c r="H37" s="286">
        <v>43</v>
      </c>
      <c r="I37" s="286">
        <v>32</v>
      </c>
      <c r="J37" s="286">
        <v>18</v>
      </c>
      <c r="K37" s="286">
        <v>16</v>
      </c>
      <c r="L37" s="286">
        <v>4</v>
      </c>
      <c r="M37" s="286">
        <v>4</v>
      </c>
      <c r="N37" s="286">
        <v>10</v>
      </c>
      <c r="O37" s="84">
        <f t="shared" si="7"/>
        <v>139</v>
      </c>
    </row>
    <row r="38" spans="1:16">
      <c r="A38" s="195"/>
      <c r="B38" s="196" t="s">
        <v>152</v>
      </c>
      <c r="C38" s="286">
        <v>4</v>
      </c>
      <c r="D38" s="286">
        <v>2</v>
      </c>
      <c r="E38" s="286">
        <v>3</v>
      </c>
      <c r="F38" s="286">
        <v>3</v>
      </c>
      <c r="G38" s="286">
        <v>3</v>
      </c>
      <c r="H38" s="286">
        <v>27</v>
      </c>
      <c r="I38" s="286">
        <v>34</v>
      </c>
      <c r="J38" s="286">
        <v>38</v>
      </c>
      <c r="K38" s="286">
        <v>55</v>
      </c>
      <c r="L38" s="286">
        <v>25</v>
      </c>
      <c r="M38" s="286">
        <v>7</v>
      </c>
      <c r="N38" s="286">
        <v>2</v>
      </c>
      <c r="O38" s="84">
        <f t="shared" si="7"/>
        <v>203</v>
      </c>
    </row>
    <row r="39" spans="1:16">
      <c r="A39" s="195"/>
      <c r="B39" s="196" t="s">
        <v>191</v>
      </c>
      <c r="C39" s="286">
        <v>1</v>
      </c>
      <c r="D39" s="286">
        <v>1</v>
      </c>
      <c r="E39" s="286">
        <v>1</v>
      </c>
      <c r="F39" s="286">
        <v>0</v>
      </c>
      <c r="G39" s="286">
        <v>7</v>
      </c>
      <c r="H39" s="286">
        <v>6</v>
      </c>
      <c r="I39" s="286">
        <v>13</v>
      </c>
      <c r="J39" s="286">
        <v>17</v>
      </c>
      <c r="K39" s="286">
        <v>23</v>
      </c>
      <c r="L39" s="286">
        <v>8</v>
      </c>
      <c r="M39" s="286">
        <v>5</v>
      </c>
      <c r="N39" s="286">
        <v>3</v>
      </c>
      <c r="O39" s="84">
        <f t="shared" si="7"/>
        <v>85</v>
      </c>
    </row>
    <row r="40" spans="1:16">
      <c r="A40" s="161"/>
      <c r="B40" s="197" t="s">
        <v>351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73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346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0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1</v>
      </c>
    </row>
    <row r="43" spans="1:16">
      <c r="A43" s="203"/>
      <c r="B43" s="200" t="s">
        <v>352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1</v>
      </c>
      <c r="H43" s="30">
        <f>C42+D42+E42+F42+G42+H42</f>
        <v>1</v>
      </c>
      <c r="I43" s="30">
        <f>C42+D42+E42+F42+G42+H42+I42</f>
        <v>1</v>
      </c>
      <c r="J43" s="30">
        <f>C42+D42+E42+F42+G42+H42+I42+J42</f>
        <v>1</v>
      </c>
      <c r="K43" s="30">
        <f>C42+D42+E42+F42+G42+H42+I42+J42+K42</f>
        <v>1</v>
      </c>
      <c r="L43" s="30">
        <f>C42+D42+E42+F42+G42+H42+I42+J42+K42+L42</f>
        <v>1</v>
      </c>
      <c r="M43" s="30">
        <f>C42+D42+E42+F42+G42+H42+I42+J42+K42+L42+M42</f>
        <v>1</v>
      </c>
      <c r="N43" s="30">
        <f>C42+D42+E42+F42+G42+H42+I42+J42+K42+L42+M42+N42</f>
        <v>1</v>
      </c>
      <c r="O43" s="90"/>
    </row>
    <row r="44" spans="1:16">
      <c r="A44" s="201"/>
      <c r="B44" s="204" t="s">
        <v>71</v>
      </c>
      <c r="C44" s="167" t="s">
        <v>64</v>
      </c>
      <c r="D44" s="167" t="s">
        <v>65</v>
      </c>
      <c r="E44" s="167" t="s">
        <v>46</v>
      </c>
      <c r="F44" s="167" t="s">
        <v>47</v>
      </c>
      <c r="G44" s="167" t="s">
        <v>48</v>
      </c>
      <c r="H44" s="167" t="s">
        <v>49</v>
      </c>
      <c r="I44" s="167" t="s">
        <v>50</v>
      </c>
      <c r="J44" s="167" t="s">
        <v>51</v>
      </c>
      <c r="K44" s="167" t="s">
        <v>52</v>
      </c>
      <c r="L44" s="167" t="s">
        <v>53</v>
      </c>
      <c r="M44" s="167" t="s">
        <v>54</v>
      </c>
      <c r="N44" s="167" t="s">
        <v>55</v>
      </c>
      <c r="O44" s="167" t="s">
        <v>41</v>
      </c>
    </row>
    <row r="45" spans="1:16">
      <c r="A45" s="195" t="s">
        <v>78</v>
      </c>
      <c r="B45" s="196" t="s">
        <v>349</v>
      </c>
      <c r="C45" s="287">
        <v>0</v>
      </c>
      <c r="D45" s="287">
        <v>3</v>
      </c>
      <c r="E45" s="287">
        <v>13</v>
      </c>
      <c r="F45" s="287">
        <v>4</v>
      </c>
      <c r="G45" s="287">
        <v>1</v>
      </c>
      <c r="H45" s="287">
        <v>2</v>
      </c>
      <c r="I45" s="287">
        <v>22</v>
      </c>
      <c r="J45" s="287">
        <v>22</v>
      </c>
      <c r="K45" s="287">
        <v>11</v>
      </c>
      <c r="L45" s="287">
        <v>13</v>
      </c>
      <c r="M45" s="287">
        <v>5</v>
      </c>
      <c r="N45" s="287">
        <v>3</v>
      </c>
      <c r="O45" s="84">
        <f t="shared" ref="O45:O52" si="9">SUM(C45:N45)</f>
        <v>99</v>
      </c>
    </row>
    <row r="46" spans="1:16">
      <c r="A46" s="195"/>
      <c r="B46" s="196" t="s">
        <v>350</v>
      </c>
      <c r="C46" s="287">
        <v>0</v>
      </c>
      <c r="D46" s="287">
        <v>0</v>
      </c>
      <c r="E46" s="287">
        <v>0</v>
      </c>
      <c r="F46" s="287">
        <v>2</v>
      </c>
      <c r="G46" s="287">
        <v>3</v>
      </c>
      <c r="H46" s="287">
        <v>2</v>
      </c>
      <c r="I46" s="287">
        <v>7</v>
      </c>
      <c r="J46" s="287">
        <v>4</v>
      </c>
      <c r="K46" s="287">
        <v>2</v>
      </c>
      <c r="L46" s="287">
        <v>2</v>
      </c>
      <c r="M46" s="287">
        <v>1</v>
      </c>
      <c r="N46" s="287">
        <v>1</v>
      </c>
      <c r="O46" s="84">
        <f t="shared" si="9"/>
        <v>24</v>
      </c>
    </row>
    <row r="47" spans="1:16">
      <c r="A47" s="195"/>
      <c r="B47" s="196" t="s">
        <v>151</v>
      </c>
      <c r="C47" s="287">
        <v>1</v>
      </c>
      <c r="D47" s="287">
        <v>1</v>
      </c>
      <c r="E47" s="287">
        <v>2</v>
      </c>
      <c r="F47" s="287">
        <v>0</v>
      </c>
      <c r="G47" s="287">
        <v>6</v>
      </c>
      <c r="H47" s="287">
        <v>22</v>
      </c>
      <c r="I47" s="287">
        <v>26</v>
      </c>
      <c r="J47" s="287">
        <v>10</v>
      </c>
      <c r="K47" s="287">
        <v>11</v>
      </c>
      <c r="L47" s="287">
        <v>3</v>
      </c>
      <c r="M47" s="287">
        <v>3</v>
      </c>
      <c r="N47" s="287">
        <v>4</v>
      </c>
      <c r="O47" s="84">
        <f t="shared" si="9"/>
        <v>89</v>
      </c>
    </row>
    <row r="48" spans="1:16">
      <c r="A48" s="195"/>
      <c r="B48" s="196" t="s">
        <v>152</v>
      </c>
      <c r="C48" s="287">
        <v>2</v>
      </c>
      <c r="D48" s="287">
        <v>2</v>
      </c>
      <c r="E48" s="287">
        <v>6</v>
      </c>
      <c r="F48" s="287">
        <v>5</v>
      </c>
      <c r="G48" s="287">
        <v>10</v>
      </c>
      <c r="H48" s="287">
        <v>58</v>
      </c>
      <c r="I48" s="287">
        <v>64</v>
      </c>
      <c r="J48" s="287">
        <v>37</v>
      </c>
      <c r="K48" s="287">
        <v>39</v>
      </c>
      <c r="L48" s="287">
        <v>24</v>
      </c>
      <c r="M48" s="287">
        <v>16</v>
      </c>
      <c r="N48" s="287">
        <v>10</v>
      </c>
      <c r="O48" s="84">
        <f t="shared" si="9"/>
        <v>273</v>
      </c>
    </row>
    <row r="49" spans="1:16">
      <c r="A49" s="195"/>
      <c r="B49" s="196" t="s">
        <v>191</v>
      </c>
      <c r="C49" s="287">
        <v>6</v>
      </c>
      <c r="D49" s="287">
        <v>3</v>
      </c>
      <c r="E49" s="287">
        <v>12</v>
      </c>
      <c r="F49" s="287">
        <v>5</v>
      </c>
      <c r="G49" s="287">
        <v>10</v>
      </c>
      <c r="H49" s="287">
        <v>14</v>
      </c>
      <c r="I49" s="287">
        <v>16</v>
      </c>
      <c r="J49" s="287">
        <v>16</v>
      </c>
      <c r="K49" s="287">
        <v>10</v>
      </c>
      <c r="L49" s="287">
        <v>0</v>
      </c>
      <c r="M49" s="287">
        <v>1</v>
      </c>
      <c r="N49" s="287">
        <v>1</v>
      </c>
      <c r="O49" s="84">
        <f t="shared" si="9"/>
        <v>94</v>
      </c>
    </row>
    <row r="50" spans="1:16">
      <c r="A50" s="161"/>
      <c r="B50" s="197" t="s">
        <v>351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73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346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0</v>
      </c>
      <c r="F52" s="88">
        <f>รายเดือน64!E10</f>
        <v>0</v>
      </c>
      <c r="G52" s="88">
        <f>รายเดือน64!F10</f>
        <v>0</v>
      </c>
      <c r="H52" s="88">
        <f>รายเดือน64!G10</f>
        <v>0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</v>
      </c>
    </row>
    <row r="53" spans="1:16">
      <c r="A53" s="203"/>
      <c r="B53" s="200" t="s">
        <v>352</v>
      </c>
      <c r="C53" s="30">
        <f>C52</f>
        <v>2</v>
      </c>
      <c r="D53" s="30">
        <f>C52+D52</f>
        <v>2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71</v>
      </c>
      <c r="C54" s="167" t="s">
        <v>64</v>
      </c>
      <c r="D54" s="167" t="s">
        <v>65</v>
      </c>
      <c r="E54" s="167" t="s">
        <v>46</v>
      </c>
      <c r="F54" s="167" t="s">
        <v>47</v>
      </c>
      <c r="G54" s="167" t="s">
        <v>48</v>
      </c>
      <c r="H54" s="167" t="s">
        <v>49</v>
      </c>
      <c r="I54" s="167" t="s">
        <v>50</v>
      </c>
      <c r="J54" s="167" t="s">
        <v>51</v>
      </c>
      <c r="K54" s="167" t="s">
        <v>52</v>
      </c>
      <c r="L54" s="167" t="s">
        <v>53</v>
      </c>
      <c r="M54" s="167" t="s">
        <v>54</v>
      </c>
      <c r="N54" s="167" t="s">
        <v>55</v>
      </c>
      <c r="O54" s="167" t="s">
        <v>41</v>
      </c>
    </row>
    <row r="55" spans="1:16">
      <c r="A55" s="205" t="s">
        <v>79</v>
      </c>
      <c r="B55" s="196" t="s">
        <v>349</v>
      </c>
      <c r="C55" s="285">
        <v>5</v>
      </c>
      <c r="D55" s="285">
        <v>11</v>
      </c>
      <c r="E55" s="285">
        <v>8</v>
      </c>
      <c r="F55" s="285">
        <v>5</v>
      </c>
      <c r="G55" s="285">
        <v>5</v>
      </c>
      <c r="H55" s="285">
        <v>6</v>
      </c>
      <c r="I55" s="285">
        <v>11</v>
      </c>
      <c r="J55" s="285">
        <v>6</v>
      </c>
      <c r="K55" s="285">
        <v>4</v>
      </c>
      <c r="L55" s="285">
        <v>10</v>
      </c>
      <c r="M55" s="285">
        <v>3</v>
      </c>
      <c r="N55" s="285">
        <v>1</v>
      </c>
      <c r="O55" s="84">
        <f t="shared" ref="O55:O62" si="11">SUM(C55:N55)</f>
        <v>75</v>
      </c>
    </row>
    <row r="56" spans="1:16">
      <c r="A56" s="206"/>
      <c r="B56" s="196" t="s">
        <v>350</v>
      </c>
      <c r="C56" s="285">
        <v>0</v>
      </c>
      <c r="D56" s="285">
        <v>0</v>
      </c>
      <c r="E56" s="285">
        <v>0</v>
      </c>
      <c r="F56" s="285">
        <v>3</v>
      </c>
      <c r="G56" s="285">
        <v>5</v>
      </c>
      <c r="H56" s="285">
        <v>22</v>
      </c>
      <c r="I56" s="285">
        <v>10</v>
      </c>
      <c r="J56" s="285">
        <v>1</v>
      </c>
      <c r="K56" s="285">
        <v>2</v>
      </c>
      <c r="L56" s="285">
        <v>0</v>
      </c>
      <c r="M56" s="285">
        <v>0</v>
      </c>
      <c r="N56" s="285">
        <v>0</v>
      </c>
      <c r="O56" s="84">
        <f t="shared" si="11"/>
        <v>43</v>
      </c>
    </row>
    <row r="57" spans="1:16">
      <c r="A57" s="206"/>
      <c r="B57" s="196" t="s">
        <v>151</v>
      </c>
      <c r="C57" s="285">
        <v>0</v>
      </c>
      <c r="D57" s="285">
        <v>2</v>
      </c>
      <c r="E57" s="285">
        <v>0</v>
      </c>
      <c r="F57" s="285">
        <v>5</v>
      </c>
      <c r="G57" s="285">
        <v>20</v>
      </c>
      <c r="H57" s="285">
        <v>30</v>
      </c>
      <c r="I57" s="285">
        <v>15</v>
      </c>
      <c r="J57" s="285">
        <v>9</v>
      </c>
      <c r="K57" s="285">
        <v>6</v>
      </c>
      <c r="L57" s="285">
        <v>3</v>
      </c>
      <c r="M57" s="285">
        <v>0</v>
      </c>
      <c r="N57" s="285">
        <v>1</v>
      </c>
      <c r="O57" s="84">
        <f t="shared" si="11"/>
        <v>91</v>
      </c>
    </row>
    <row r="58" spans="1:16">
      <c r="A58" s="206"/>
      <c r="B58" s="196" t="s">
        <v>152</v>
      </c>
      <c r="C58" s="285">
        <v>2</v>
      </c>
      <c r="D58" s="285">
        <v>9</v>
      </c>
      <c r="E58" s="285">
        <v>6</v>
      </c>
      <c r="F58" s="285">
        <v>15</v>
      </c>
      <c r="G58" s="285">
        <v>32</v>
      </c>
      <c r="H58" s="285">
        <v>61</v>
      </c>
      <c r="I58" s="285">
        <v>59</v>
      </c>
      <c r="J58" s="285">
        <v>26</v>
      </c>
      <c r="K58" s="285">
        <v>29</v>
      </c>
      <c r="L58" s="285">
        <v>31</v>
      </c>
      <c r="M58" s="285">
        <v>19</v>
      </c>
      <c r="N58" s="285">
        <v>9</v>
      </c>
      <c r="O58" s="84">
        <f t="shared" si="11"/>
        <v>298</v>
      </c>
    </row>
    <row r="59" spans="1:16">
      <c r="A59" s="206"/>
      <c r="B59" s="196" t="s">
        <v>191</v>
      </c>
      <c r="C59" s="285">
        <v>5</v>
      </c>
      <c r="D59" s="285">
        <v>5</v>
      </c>
      <c r="E59" s="285">
        <v>3</v>
      </c>
      <c r="F59" s="285">
        <v>11</v>
      </c>
      <c r="G59" s="285">
        <v>26</v>
      </c>
      <c r="H59" s="285">
        <v>14</v>
      </c>
      <c r="I59" s="285">
        <v>18</v>
      </c>
      <c r="J59" s="285">
        <v>37</v>
      </c>
      <c r="K59" s="285">
        <v>15</v>
      </c>
      <c r="L59" s="285">
        <v>1</v>
      </c>
      <c r="M59" s="285">
        <v>0</v>
      </c>
      <c r="N59" s="285">
        <v>1</v>
      </c>
      <c r="O59" s="84">
        <f t="shared" si="11"/>
        <v>136</v>
      </c>
    </row>
    <row r="60" spans="1:16">
      <c r="A60" s="161"/>
      <c r="B60" s="197" t="s">
        <v>351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73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346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0</v>
      </c>
      <c r="H62" s="88">
        <f>รายเดือน64!G11</f>
        <v>0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0</v>
      </c>
    </row>
    <row r="63" spans="1:16">
      <c r="A63" s="207"/>
      <c r="B63" s="200" t="s">
        <v>352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71</v>
      </c>
      <c r="C64" s="167" t="s">
        <v>64</v>
      </c>
      <c r="D64" s="167" t="s">
        <v>65</v>
      </c>
      <c r="E64" s="167" t="s">
        <v>46</v>
      </c>
      <c r="F64" s="167" t="s">
        <v>47</v>
      </c>
      <c r="G64" s="167" t="s">
        <v>48</v>
      </c>
      <c r="H64" s="167" t="s">
        <v>49</v>
      </c>
      <c r="I64" s="167" t="s">
        <v>50</v>
      </c>
      <c r="J64" s="167" t="s">
        <v>51</v>
      </c>
      <c r="K64" s="167" t="s">
        <v>52</v>
      </c>
      <c r="L64" s="167" t="s">
        <v>53</v>
      </c>
      <c r="M64" s="167" t="s">
        <v>54</v>
      </c>
      <c r="N64" s="167" t="s">
        <v>55</v>
      </c>
      <c r="O64" s="167" t="s">
        <v>41</v>
      </c>
    </row>
    <row r="65" spans="1:18">
      <c r="A65" s="201" t="s">
        <v>80</v>
      </c>
      <c r="B65" s="196" t="s">
        <v>349</v>
      </c>
      <c r="C65" s="288">
        <v>9</v>
      </c>
      <c r="D65" s="288">
        <v>7</v>
      </c>
      <c r="E65" s="288">
        <v>3</v>
      </c>
      <c r="F65" s="288">
        <v>1</v>
      </c>
      <c r="G65" s="288">
        <v>1</v>
      </c>
      <c r="H65" s="288">
        <v>0</v>
      </c>
      <c r="I65" s="288">
        <v>11</v>
      </c>
      <c r="J65" s="288">
        <v>9</v>
      </c>
      <c r="K65" s="288">
        <v>5</v>
      </c>
      <c r="L65" s="288">
        <v>6</v>
      </c>
      <c r="M65" s="288">
        <v>5</v>
      </c>
      <c r="N65" s="288">
        <v>2</v>
      </c>
      <c r="O65" s="84">
        <f t="shared" ref="O65:O72" si="13">SUM(C65:N65)</f>
        <v>59</v>
      </c>
    </row>
    <row r="66" spans="1:18">
      <c r="A66" s="195"/>
      <c r="B66" s="196" t="s">
        <v>350</v>
      </c>
      <c r="C66" s="288">
        <v>0</v>
      </c>
      <c r="D66" s="288">
        <v>0</v>
      </c>
      <c r="E66" s="288">
        <v>1</v>
      </c>
      <c r="F66" s="288">
        <v>3</v>
      </c>
      <c r="G66" s="288">
        <v>1</v>
      </c>
      <c r="H66" s="288">
        <v>9</v>
      </c>
      <c r="I66" s="288">
        <v>2</v>
      </c>
      <c r="J66" s="288">
        <v>2</v>
      </c>
      <c r="K66" s="288">
        <v>1</v>
      </c>
      <c r="L66" s="288">
        <v>1</v>
      </c>
      <c r="M66" s="288">
        <v>0</v>
      </c>
      <c r="N66" s="288">
        <v>0</v>
      </c>
      <c r="O66" s="84">
        <f t="shared" si="13"/>
        <v>20</v>
      </c>
    </row>
    <row r="67" spans="1:18">
      <c r="A67" s="195"/>
      <c r="B67" s="196" t="s">
        <v>151</v>
      </c>
      <c r="C67" s="288">
        <v>0</v>
      </c>
      <c r="D67" s="288">
        <v>0</v>
      </c>
      <c r="E67" s="288">
        <v>0</v>
      </c>
      <c r="F67" s="288">
        <v>1</v>
      </c>
      <c r="G67" s="288">
        <v>1</v>
      </c>
      <c r="H67" s="288">
        <v>20</v>
      </c>
      <c r="I67" s="288">
        <v>6</v>
      </c>
      <c r="J67" s="288">
        <v>17</v>
      </c>
      <c r="K67" s="288">
        <v>8</v>
      </c>
      <c r="L67" s="288">
        <v>2</v>
      </c>
      <c r="M67" s="288">
        <v>0</v>
      </c>
      <c r="N67" s="288">
        <v>4</v>
      </c>
      <c r="O67" s="84">
        <f t="shared" si="13"/>
        <v>59</v>
      </c>
    </row>
    <row r="68" spans="1:18">
      <c r="A68" s="195"/>
      <c r="B68" s="196" t="s">
        <v>152</v>
      </c>
      <c r="C68" s="288">
        <v>3</v>
      </c>
      <c r="D68" s="288">
        <v>13</v>
      </c>
      <c r="E68" s="288">
        <v>7</v>
      </c>
      <c r="F68" s="288">
        <v>5</v>
      </c>
      <c r="G68" s="288">
        <v>5</v>
      </c>
      <c r="H68" s="288">
        <v>18</v>
      </c>
      <c r="I68" s="288">
        <v>17</v>
      </c>
      <c r="J68" s="288">
        <v>32</v>
      </c>
      <c r="K68" s="288">
        <v>8</v>
      </c>
      <c r="L68" s="288">
        <v>8</v>
      </c>
      <c r="M68" s="288">
        <v>3</v>
      </c>
      <c r="N68" s="288">
        <v>0</v>
      </c>
      <c r="O68" s="84">
        <f t="shared" si="13"/>
        <v>119</v>
      </c>
    </row>
    <row r="69" spans="1:18">
      <c r="A69" s="195"/>
      <c r="B69" s="196" t="s">
        <v>191</v>
      </c>
      <c r="C69" s="288">
        <v>0</v>
      </c>
      <c r="D69" s="288">
        <v>0</v>
      </c>
      <c r="E69" s="288">
        <v>0</v>
      </c>
      <c r="F69" s="288">
        <v>10</v>
      </c>
      <c r="G69" s="288">
        <v>28</v>
      </c>
      <c r="H69" s="288">
        <v>28</v>
      </c>
      <c r="I69" s="288">
        <v>11</v>
      </c>
      <c r="J69" s="288">
        <v>2</v>
      </c>
      <c r="K69" s="288">
        <v>6</v>
      </c>
      <c r="L69" s="288">
        <v>2</v>
      </c>
      <c r="M69" s="288">
        <v>1</v>
      </c>
      <c r="N69" s="288">
        <v>0</v>
      </c>
      <c r="O69" s="84">
        <f t="shared" si="13"/>
        <v>88</v>
      </c>
    </row>
    <row r="70" spans="1:18">
      <c r="A70" s="161"/>
      <c r="B70" s="197" t="s">
        <v>351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73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346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0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0</v>
      </c>
    </row>
    <row r="73" spans="1:18">
      <c r="A73" s="203"/>
      <c r="B73" s="200" t="s">
        <v>352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0</v>
      </c>
      <c r="G73" s="30">
        <f>C72+D72+E72+F72+G72</f>
        <v>0</v>
      </c>
      <c r="H73" s="30">
        <f>C72+D72+E72+F72+G72+H72</f>
        <v>0</v>
      </c>
      <c r="I73" s="30">
        <f>C72+D72+E72+F72+G72+H72+I72</f>
        <v>0</v>
      </c>
      <c r="J73" s="30">
        <f>C72+D72+E72+F72+G72+H72+I72+J72</f>
        <v>0</v>
      </c>
      <c r="K73" s="30">
        <f>C72+D72+E72+F72+G72+H72+I72+J72+K72</f>
        <v>0</v>
      </c>
      <c r="L73" s="30">
        <f>C72+D72+E72+F72+G72+H72+I72+J72+K72+L72</f>
        <v>0</v>
      </c>
      <c r="M73" s="30">
        <f>C72+D72+E72+F72+G72+H72+I72+J72+K72+L72+M72</f>
        <v>0</v>
      </c>
      <c r="N73" s="30">
        <f>C72+D72+E72+F72+G72+H72+I72+J72+K72+L72+M72+N72</f>
        <v>0</v>
      </c>
      <c r="O73" s="90"/>
    </row>
    <row r="74" spans="1:18">
      <c r="A74" s="201"/>
      <c r="B74" s="204" t="s">
        <v>71</v>
      </c>
      <c r="C74" s="167" t="s">
        <v>64</v>
      </c>
      <c r="D74" s="167" t="s">
        <v>65</v>
      </c>
      <c r="E74" s="167" t="s">
        <v>46</v>
      </c>
      <c r="F74" s="167" t="s">
        <v>47</v>
      </c>
      <c r="G74" s="167" t="s">
        <v>48</v>
      </c>
      <c r="H74" s="167" t="s">
        <v>49</v>
      </c>
      <c r="I74" s="167" t="s">
        <v>50</v>
      </c>
      <c r="J74" s="167" t="s">
        <v>51</v>
      </c>
      <c r="K74" s="167" t="s">
        <v>52</v>
      </c>
      <c r="L74" s="167" t="s">
        <v>53</v>
      </c>
      <c r="M74" s="167" t="s">
        <v>54</v>
      </c>
      <c r="N74" s="167" t="s">
        <v>55</v>
      </c>
      <c r="O74" s="167" t="s">
        <v>41</v>
      </c>
    </row>
    <row r="75" spans="1:18">
      <c r="A75" s="201" t="s">
        <v>81</v>
      </c>
      <c r="B75" s="196" t="s">
        <v>349</v>
      </c>
      <c r="C75" s="289">
        <v>4</v>
      </c>
      <c r="D75" s="289">
        <v>2</v>
      </c>
      <c r="E75" s="289">
        <v>4</v>
      </c>
      <c r="F75" s="289">
        <v>3</v>
      </c>
      <c r="G75" s="289">
        <v>3</v>
      </c>
      <c r="H75" s="289">
        <v>5</v>
      </c>
      <c r="I75" s="289">
        <v>25</v>
      </c>
      <c r="J75" s="289">
        <v>26</v>
      </c>
      <c r="K75" s="289">
        <v>21</v>
      </c>
      <c r="L75" s="289">
        <v>13</v>
      </c>
      <c r="M75" s="289">
        <v>5</v>
      </c>
      <c r="N75" s="289">
        <v>2</v>
      </c>
      <c r="O75" s="84">
        <f t="shared" ref="O75:O82" si="15">SUM(C75:N75)</f>
        <v>113</v>
      </c>
    </row>
    <row r="76" spans="1:18">
      <c r="A76" s="195"/>
      <c r="B76" s="196" t="s">
        <v>350</v>
      </c>
      <c r="C76" s="289">
        <v>1</v>
      </c>
      <c r="D76" s="289">
        <v>0</v>
      </c>
      <c r="E76" s="289">
        <v>0</v>
      </c>
      <c r="F76" s="289">
        <v>0</v>
      </c>
      <c r="G76" s="289">
        <v>0</v>
      </c>
      <c r="H76" s="289">
        <v>13</v>
      </c>
      <c r="I76" s="289">
        <v>8</v>
      </c>
      <c r="J76" s="289">
        <v>13</v>
      </c>
      <c r="K76" s="289">
        <v>0</v>
      </c>
      <c r="L76" s="289">
        <v>1</v>
      </c>
      <c r="M76" s="289">
        <v>0</v>
      </c>
      <c r="N76" s="289">
        <v>0</v>
      </c>
      <c r="O76" s="84">
        <f t="shared" si="15"/>
        <v>36</v>
      </c>
    </row>
    <row r="77" spans="1:18">
      <c r="A77" s="195"/>
      <c r="B77" s="196" t="s">
        <v>151</v>
      </c>
      <c r="C77" s="289">
        <v>1</v>
      </c>
      <c r="D77" s="289">
        <v>0</v>
      </c>
      <c r="E77" s="289">
        <v>0</v>
      </c>
      <c r="F77" s="289">
        <v>0</v>
      </c>
      <c r="G77" s="289">
        <v>5</v>
      </c>
      <c r="H77" s="289">
        <v>14</v>
      </c>
      <c r="I77" s="289">
        <v>18</v>
      </c>
      <c r="J77" s="289">
        <v>20</v>
      </c>
      <c r="K77" s="289">
        <v>4</v>
      </c>
      <c r="L77" s="289">
        <v>1</v>
      </c>
      <c r="M77" s="289">
        <v>6</v>
      </c>
      <c r="N77" s="289">
        <v>16</v>
      </c>
      <c r="O77" s="84">
        <f t="shared" si="15"/>
        <v>85</v>
      </c>
      <c r="R77" s="223"/>
    </row>
    <row r="78" spans="1:18">
      <c r="A78" s="195"/>
      <c r="B78" s="196" t="s">
        <v>152</v>
      </c>
      <c r="C78" s="289">
        <v>8</v>
      </c>
      <c r="D78" s="289">
        <v>5</v>
      </c>
      <c r="E78" s="289">
        <v>13</v>
      </c>
      <c r="F78" s="289">
        <v>6</v>
      </c>
      <c r="G78" s="289">
        <v>29</v>
      </c>
      <c r="H78" s="289">
        <v>86</v>
      </c>
      <c r="I78" s="289">
        <v>85</v>
      </c>
      <c r="J78" s="289">
        <v>38</v>
      </c>
      <c r="K78" s="289">
        <v>20</v>
      </c>
      <c r="L78" s="289">
        <v>21</v>
      </c>
      <c r="M78" s="289">
        <v>21</v>
      </c>
      <c r="N78" s="289">
        <v>2</v>
      </c>
      <c r="O78" s="84">
        <f t="shared" si="15"/>
        <v>334</v>
      </c>
    </row>
    <row r="79" spans="1:18">
      <c r="A79" s="195"/>
      <c r="B79" s="196" t="s">
        <v>191</v>
      </c>
      <c r="C79" s="289">
        <v>6</v>
      </c>
      <c r="D79" s="289">
        <v>9</v>
      </c>
      <c r="E79" s="289">
        <v>10</v>
      </c>
      <c r="F79" s="289">
        <v>10</v>
      </c>
      <c r="G79" s="289">
        <v>25</v>
      </c>
      <c r="H79" s="289">
        <v>14</v>
      </c>
      <c r="I79" s="289">
        <v>27</v>
      </c>
      <c r="J79" s="289">
        <v>16</v>
      </c>
      <c r="K79" s="289">
        <v>7</v>
      </c>
      <c r="L79" s="289">
        <v>1</v>
      </c>
      <c r="M79" s="289">
        <v>1</v>
      </c>
      <c r="N79" s="289">
        <v>1</v>
      </c>
      <c r="O79" s="84">
        <f t="shared" si="15"/>
        <v>127</v>
      </c>
    </row>
    <row r="80" spans="1:18">
      <c r="A80" s="161"/>
      <c r="B80" s="197" t="s">
        <v>351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73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346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352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82</v>
      </c>
      <c r="B84" s="204" t="s">
        <v>71</v>
      </c>
      <c r="C84" s="167" t="s">
        <v>64</v>
      </c>
      <c r="D84" s="167" t="s">
        <v>65</v>
      </c>
      <c r="E84" s="167" t="s">
        <v>46</v>
      </c>
      <c r="F84" s="167" t="s">
        <v>47</v>
      </c>
      <c r="G84" s="167" t="s">
        <v>48</v>
      </c>
      <c r="H84" s="167" t="s">
        <v>49</v>
      </c>
      <c r="I84" s="167" t="s">
        <v>50</v>
      </c>
      <c r="J84" s="167" t="s">
        <v>51</v>
      </c>
      <c r="K84" s="167" t="s">
        <v>52</v>
      </c>
      <c r="L84" s="167" t="s">
        <v>53</v>
      </c>
      <c r="M84" s="167" t="s">
        <v>54</v>
      </c>
      <c r="N84" s="167" t="s">
        <v>55</v>
      </c>
      <c r="O84" s="167" t="s">
        <v>41</v>
      </c>
    </row>
    <row r="85" spans="1:16">
      <c r="A85" s="195"/>
      <c r="B85" s="196" t="s">
        <v>349</v>
      </c>
      <c r="C85" s="290">
        <v>12</v>
      </c>
      <c r="D85" s="290">
        <v>14</v>
      </c>
      <c r="E85" s="290">
        <v>12</v>
      </c>
      <c r="F85" s="290">
        <v>6</v>
      </c>
      <c r="G85" s="290">
        <v>1</v>
      </c>
      <c r="H85" s="290">
        <v>1</v>
      </c>
      <c r="I85" s="290">
        <v>13</v>
      </c>
      <c r="J85" s="290">
        <v>13</v>
      </c>
      <c r="K85" s="290">
        <v>9</v>
      </c>
      <c r="L85" s="290">
        <v>5</v>
      </c>
      <c r="M85" s="290">
        <v>1</v>
      </c>
      <c r="N85" s="290">
        <v>1</v>
      </c>
      <c r="O85" s="84">
        <f t="shared" ref="O85:O92" si="17">SUM(C85:N85)</f>
        <v>88</v>
      </c>
    </row>
    <row r="86" spans="1:16">
      <c r="A86" s="195"/>
      <c r="B86" s="196" t="s">
        <v>350</v>
      </c>
      <c r="C86" s="290">
        <v>0</v>
      </c>
      <c r="D86" s="290">
        <v>0</v>
      </c>
      <c r="E86" s="290">
        <v>1</v>
      </c>
      <c r="F86" s="290">
        <v>1</v>
      </c>
      <c r="G86" s="290">
        <v>7</v>
      </c>
      <c r="H86" s="290">
        <v>13</v>
      </c>
      <c r="I86" s="290">
        <v>7</v>
      </c>
      <c r="J86" s="290">
        <v>3</v>
      </c>
      <c r="K86" s="290">
        <v>4</v>
      </c>
      <c r="L86" s="290">
        <v>3</v>
      </c>
      <c r="M86" s="290">
        <v>1</v>
      </c>
      <c r="N86" s="290">
        <v>0</v>
      </c>
      <c r="O86" s="84">
        <f t="shared" si="17"/>
        <v>40</v>
      </c>
    </row>
    <row r="87" spans="1:16">
      <c r="A87" s="195"/>
      <c r="B87" s="196" t="s">
        <v>151</v>
      </c>
      <c r="C87" s="290">
        <v>1</v>
      </c>
      <c r="D87" s="290">
        <v>0</v>
      </c>
      <c r="E87" s="290">
        <v>0</v>
      </c>
      <c r="F87" s="290">
        <v>0</v>
      </c>
      <c r="G87" s="290">
        <v>3</v>
      </c>
      <c r="H87" s="290">
        <v>24</v>
      </c>
      <c r="I87" s="290">
        <v>21</v>
      </c>
      <c r="J87" s="290">
        <v>12</v>
      </c>
      <c r="K87" s="290">
        <v>17</v>
      </c>
      <c r="L87" s="290">
        <v>9</v>
      </c>
      <c r="M87" s="290">
        <v>3</v>
      </c>
      <c r="N87" s="290">
        <v>2</v>
      </c>
      <c r="O87" s="84">
        <f t="shared" si="17"/>
        <v>92</v>
      </c>
    </row>
    <row r="88" spans="1:16">
      <c r="A88" s="195"/>
      <c r="B88" s="196" t="s">
        <v>152</v>
      </c>
      <c r="C88" s="290">
        <v>13</v>
      </c>
      <c r="D88" s="290">
        <v>9</v>
      </c>
      <c r="E88" s="290">
        <v>7</v>
      </c>
      <c r="F88" s="290">
        <v>12</v>
      </c>
      <c r="G88" s="290">
        <v>28</v>
      </c>
      <c r="H88" s="290">
        <v>41</v>
      </c>
      <c r="I88" s="290">
        <v>48</v>
      </c>
      <c r="J88" s="290">
        <v>36</v>
      </c>
      <c r="K88" s="290">
        <v>21</v>
      </c>
      <c r="L88" s="290">
        <v>23</v>
      </c>
      <c r="M88" s="290">
        <v>9</v>
      </c>
      <c r="N88" s="290">
        <v>1</v>
      </c>
      <c r="O88" s="84">
        <f t="shared" si="17"/>
        <v>248</v>
      </c>
    </row>
    <row r="89" spans="1:16">
      <c r="A89" s="195"/>
      <c r="B89" s="196" t="s">
        <v>191</v>
      </c>
      <c r="C89" s="290">
        <v>5</v>
      </c>
      <c r="D89" s="290">
        <v>5</v>
      </c>
      <c r="E89" s="290">
        <v>2</v>
      </c>
      <c r="F89" s="290">
        <v>14</v>
      </c>
      <c r="G89" s="290">
        <v>5</v>
      </c>
      <c r="H89" s="290">
        <v>18</v>
      </c>
      <c r="I89" s="290">
        <v>30</v>
      </c>
      <c r="J89" s="290">
        <v>33</v>
      </c>
      <c r="K89" s="290">
        <v>13</v>
      </c>
      <c r="L89" s="290">
        <v>0</v>
      </c>
      <c r="M89" s="290">
        <v>0</v>
      </c>
      <c r="N89" s="290">
        <v>0</v>
      </c>
      <c r="O89" s="84">
        <f t="shared" si="17"/>
        <v>125</v>
      </c>
    </row>
    <row r="90" spans="1:16">
      <c r="A90" s="161"/>
      <c r="B90" s="197" t="s">
        <v>351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73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346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0</v>
      </c>
      <c r="G92" s="88">
        <f>รายเดือน64!F16</f>
        <v>0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0</v>
      </c>
    </row>
    <row r="93" spans="1:16">
      <c r="A93" s="203"/>
      <c r="B93" s="200" t="s">
        <v>352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0</v>
      </c>
      <c r="G93" s="30">
        <f>C92+D92+E92+F92+G92</f>
        <v>0</v>
      </c>
      <c r="H93" s="30">
        <f>C92+D92+E92+F92+G92+H92</f>
        <v>0</v>
      </c>
      <c r="I93" s="30">
        <f>C92+D92+E92+F92+G92+H92+I92</f>
        <v>0</v>
      </c>
      <c r="J93" s="30">
        <f>C92+D92+E92+F92+G92+H92+I92+J92</f>
        <v>0</v>
      </c>
      <c r="K93" s="30">
        <f>C92+D92+E92+F92+G92+H92+I92+J92+K92</f>
        <v>0</v>
      </c>
      <c r="L93" s="30">
        <f>C92+D92+E92+F92+G92+H92+I92+J92+K92+L92</f>
        <v>0</v>
      </c>
      <c r="M93" s="30">
        <f>C92+D92+E92+F92+G92+H92+I92+J92+K92+L92+M92</f>
        <v>0</v>
      </c>
      <c r="N93" s="30">
        <f>C92+D92+E92+F92+G92+H92+I92+J92+K92+L92+M92+N92</f>
        <v>0</v>
      </c>
      <c r="O93" s="90"/>
    </row>
    <row r="94" spans="1:16">
      <c r="A94" s="201" t="s">
        <v>83</v>
      </c>
      <c r="B94" s="204" t="s">
        <v>71</v>
      </c>
      <c r="C94" s="167" t="s">
        <v>64</v>
      </c>
      <c r="D94" s="167" t="s">
        <v>65</v>
      </c>
      <c r="E94" s="167" t="s">
        <v>46</v>
      </c>
      <c r="F94" s="167" t="s">
        <v>47</v>
      </c>
      <c r="G94" s="167" t="s">
        <v>48</v>
      </c>
      <c r="H94" s="167" t="s">
        <v>49</v>
      </c>
      <c r="I94" s="167" t="s">
        <v>50</v>
      </c>
      <c r="J94" s="167" t="s">
        <v>51</v>
      </c>
      <c r="K94" s="167" t="s">
        <v>52</v>
      </c>
      <c r="L94" s="167" t="s">
        <v>53</v>
      </c>
      <c r="M94" s="167" t="s">
        <v>54</v>
      </c>
      <c r="N94" s="167" t="s">
        <v>55</v>
      </c>
      <c r="O94" s="167" t="s">
        <v>41</v>
      </c>
    </row>
    <row r="95" spans="1:16">
      <c r="A95" s="195"/>
      <c r="B95" s="196" t="s">
        <v>349</v>
      </c>
      <c r="C95" s="291">
        <v>16</v>
      </c>
      <c r="D95" s="291">
        <v>8</v>
      </c>
      <c r="E95" s="291">
        <v>8</v>
      </c>
      <c r="F95" s="291">
        <v>4</v>
      </c>
      <c r="G95" s="291">
        <v>5</v>
      </c>
      <c r="H95" s="291">
        <v>5</v>
      </c>
      <c r="I95" s="291">
        <v>3</v>
      </c>
      <c r="J95" s="291">
        <v>11</v>
      </c>
      <c r="K95" s="291">
        <v>12</v>
      </c>
      <c r="L95" s="291">
        <v>7</v>
      </c>
      <c r="M95" s="291">
        <v>1</v>
      </c>
      <c r="N95" s="291">
        <v>2</v>
      </c>
      <c r="O95" s="84">
        <f t="shared" ref="O95:O102" si="19">SUM(C95:N95)</f>
        <v>82</v>
      </c>
    </row>
    <row r="96" spans="1:16">
      <c r="A96" s="195"/>
      <c r="B96" s="196" t="s">
        <v>350</v>
      </c>
      <c r="C96" s="291">
        <v>0</v>
      </c>
      <c r="D96" s="291">
        <v>0</v>
      </c>
      <c r="E96" s="291">
        <v>3</v>
      </c>
      <c r="F96" s="291">
        <v>0</v>
      </c>
      <c r="G96" s="291">
        <v>1</v>
      </c>
      <c r="H96" s="291">
        <v>24</v>
      </c>
      <c r="I96" s="291">
        <v>11</v>
      </c>
      <c r="J96" s="291">
        <v>22</v>
      </c>
      <c r="K96" s="291">
        <v>12</v>
      </c>
      <c r="L96" s="291">
        <v>1</v>
      </c>
      <c r="M96" s="291">
        <v>0</v>
      </c>
      <c r="N96" s="291">
        <v>1</v>
      </c>
      <c r="O96" s="84">
        <f t="shared" si="19"/>
        <v>75</v>
      </c>
    </row>
    <row r="97" spans="1:16">
      <c r="A97" s="195"/>
      <c r="B97" s="196" t="s">
        <v>151</v>
      </c>
      <c r="C97" s="291">
        <v>1</v>
      </c>
      <c r="D97" s="291">
        <v>0</v>
      </c>
      <c r="E97" s="291">
        <v>1</v>
      </c>
      <c r="F97" s="291">
        <v>2</v>
      </c>
      <c r="G97" s="291">
        <v>22</v>
      </c>
      <c r="H97" s="291">
        <v>60</v>
      </c>
      <c r="I97" s="291">
        <v>51</v>
      </c>
      <c r="J97" s="291">
        <v>33</v>
      </c>
      <c r="K97" s="291">
        <v>25</v>
      </c>
      <c r="L97" s="291">
        <v>2</v>
      </c>
      <c r="M97" s="291">
        <v>5</v>
      </c>
      <c r="N97" s="291">
        <v>10</v>
      </c>
      <c r="O97" s="84">
        <f t="shared" si="19"/>
        <v>212</v>
      </c>
    </row>
    <row r="98" spans="1:16">
      <c r="A98" s="195"/>
      <c r="B98" s="196" t="s">
        <v>152</v>
      </c>
      <c r="C98" s="291">
        <v>4</v>
      </c>
      <c r="D98" s="291">
        <v>10</v>
      </c>
      <c r="E98" s="291">
        <v>9</v>
      </c>
      <c r="F98" s="291">
        <v>8</v>
      </c>
      <c r="G98" s="291">
        <v>36</v>
      </c>
      <c r="H98" s="291">
        <v>77</v>
      </c>
      <c r="I98" s="291">
        <v>50</v>
      </c>
      <c r="J98" s="291">
        <v>32</v>
      </c>
      <c r="K98" s="291">
        <v>65</v>
      </c>
      <c r="L98" s="291">
        <v>35</v>
      </c>
      <c r="M98" s="291">
        <v>17</v>
      </c>
      <c r="N98" s="291">
        <v>12</v>
      </c>
      <c r="O98" s="84">
        <f t="shared" si="19"/>
        <v>355</v>
      </c>
    </row>
    <row r="99" spans="1:16">
      <c r="A99" s="195"/>
      <c r="B99" s="196" t="s">
        <v>191</v>
      </c>
      <c r="C99" s="291">
        <v>6</v>
      </c>
      <c r="D99" s="291">
        <v>3</v>
      </c>
      <c r="E99" s="291">
        <v>3</v>
      </c>
      <c r="F99" s="291">
        <v>7</v>
      </c>
      <c r="G99" s="291">
        <v>18</v>
      </c>
      <c r="H99" s="291">
        <v>28</v>
      </c>
      <c r="I99" s="291">
        <v>15</v>
      </c>
      <c r="J99" s="291">
        <v>14</v>
      </c>
      <c r="K99" s="291">
        <v>16</v>
      </c>
      <c r="L99" s="291">
        <v>9</v>
      </c>
      <c r="M99" s="291">
        <v>3</v>
      </c>
      <c r="N99" s="291">
        <v>0</v>
      </c>
      <c r="O99" s="84">
        <f t="shared" si="19"/>
        <v>122</v>
      </c>
    </row>
    <row r="100" spans="1:16">
      <c r="A100" s="161"/>
      <c r="B100" s="197" t="s">
        <v>351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73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346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0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0</v>
      </c>
    </row>
    <row r="103" spans="1:16">
      <c r="A103" s="203"/>
      <c r="B103" s="200" t="s">
        <v>352</v>
      </c>
      <c r="C103" s="30">
        <f>C102</f>
        <v>0</v>
      </c>
      <c r="D103" s="30">
        <f>C102+D102</f>
        <v>0</v>
      </c>
      <c r="E103" s="30">
        <f>C102+D102+E102</f>
        <v>0</v>
      </c>
      <c r="F103" s="30">
        <f>C102+D102+E102+F102</f>
        <v>0</v>
      </c>
      <c r="G103" s="30">
        <f>C102+D102+E102+F102+G102</f>
        <v>0</v>
      </c>
      <c r="H103" s="30">
        <f>C102+D102+E102+F102+G102+H102</f>
        <v>0</v>
      </c>
      <c r="I103" s="30">
        <f>C102+D102+E102+F102+G102+H102+I102</f>
        <v>0</v>
      </c>
      <c r="J103" s="30">
        <f>C102+D102+E102+F102+G102+H102+I102+J102</f>
        <v>0</v>
      </c>
      <c r="K103" s="30">
        <f>C102+D102+E102+F102+G102+H102+I102+J102+K102</f>
        <v>0</v>
      </c>
      <c r="L103" s="30">
        <f>C102+D102+E102+F102+G102+H102+I102+J102+K102+L102</f>
        <v>0</v>
      </c>
      <c r="M103" s="30">
        <f>C102+D102+E102+F102+G102+H102+I102+J102+K102+L102+M102</f>
        <v>0</v>
      </c>
      <c r="N103" s="30">
        <f>C102+D102+E102+F102+G102+H102+I102+J102+K102+L102+M102+N102</f>
        <v>0</v>
      </c>
      <c r="O103" s="90"/>
    </row>
    <row r="104" spans="1:16">
      <c r="A104" s="201" t="s">
        <v>84</v>
      </c>
      <c r="B104" s="204" t="s">
        <v>71</v>
      </c>
      <c r="C104" s="167" t="s">
        <v>64</v>
      </c>
      <c r="D104" s="167" t="s">
        <v>65</v>
      </c>
      <c r="E104" s="167" t="s">
        <v>46</v>
      </c>
      <c r="F104" s="167" t="s">
        <v>47</v>
      </c>
      <c r="G104" s="167" t="s">
        <v>48</v>
      </c>
      <c r="H104" s="167" t="s">
        <v>49</v>
      </c>
      <c r="I104" s="167" t="s">
        <v>50</v>
      </c>
      <c r="J104" s="167" t="s">
        <v>51</v>
      </c>
      <c r="K104" s="167" t="s">
        <v>52</v>
      </c>
      <c r="L104" s="167" t="s">
        <v>53</v>
      </c>
      <c r="M104" s="167" t="s">
        <v>54</v>
      </c>
      <c r="N104" s="167" t="s">
        <v>55</v>
      </c>
      <c r="O104" s="167" t="s">
        <v>41</v>
      </c>
    </row>
    <row r="105" spans="1:16">
      <c r="A105" s="195"/>
      <c r="B105" s="196" t="s">
        <v>349</v>
      </c>
      <c r="C105" s="292">
        <v>1</v>
      </c>
      <c r="D105" s="292">
        <v>6</v>
      </c>
      <c r="E105" s="292">
        <v>5</v>
      </c>
      <c r="F105" s="292">
        <v>3</v>
      </c>
      <c r="G105" s="292">
        <v>2</v>
      </c>
      <c r="H105" s="292">
        <v>5</v>
      </c>
      <c r="I105" s="292">
        <v>8</v>
      </c>
      <c r="J105" s="292">
        <v>13</v>
      </c>
      <c r="K105" s="292">
        <v>5</v>
      </c>
      <c r="L105" s="292">
        <v>0</v>
      </c>
      <c r="M105" s="292">
        <v>0</v>
      </c>
      <c r="N105" s="292">
        <v>0</v>
      </c>
      <c r="O105" s="84">
        <f t="shared" ref="O105:O112" si="21">SUM(C105:N105)</f>
        <v>48</v>
      </c>
    </row>
    <row r="106" spans="1:16">
      <c r="A106" s="195"/>
      <c r="B106" s="196" t="s">
        <v>350</v>
      </c>
      <c r="C106" s="292">
        <v>2</v>
      </c>
      <c r="D106" s="292">
        <v>0</v>
      </c>
      <c r="E106" s="292">
        <v>0</v>
      </c>
      <c r="F106" s="292">
        <v>1</v>
      </c>
      <c r="G106" s="292">
        <v>3</v>
      </c>
      <c r="H106" s="292">
        <v>16</v>
      </c>
      <c r="I106" s="292">
        <v>4</v>
      </c>
      <c r="J106" s="292">
        <v>6</v>
      </c>
      <c r="K106" s="292">
        <v>3</v>
      </c>
      <c r="L106" s="292">
        <v>1</v>
      </c>
      <c r="M106" s="292">
        <v>2</v>
      </c>
      <c r="N106" s="292">
        <v>0</v>
      </c>
      <c r="O106" s="84">
        <f t="shared" si="21"/>
        <v>38</v>
      </c>
    </row>
    <row r="107" spans="1:16">
      <c r="A107" s="195"/>
      <c r="B107" s="196" t="s">
        <v>151</v>
      </c>
      <c r="C107" s="292">
        <v>1</v>
      </c>
      <c r="D107" s="292">
        <v>1</v>
      </c>
      <c r="E107" s="292">
        <v>1</v>
      </c>
      <c r="F107" s="292">
        <v>8</v>
      </c>
      <c r="G107" s="292">
        <v>19</v>
      </c>
      <c r="H107" s="292">
        <v>17</v>
      </c>
      <c r="I107" s="292">
        <v>6</v>
      </c>
      <c r="J107" s="292">
        <v>4</v>
      </c>
      <c r="K107" s="292">
        <v>1</v>
      </c>
      <c r="L107" s="292">
        <v>2</v>
      </c>
      <c r="M107" s="292">
        <v>1</v>
      </c>
      <c r="N107" s="292">
        <v>0</v>
      </c>
      <c r="O107" s="84">
        <f t="shared" si="21"/>
        <v>61</v>
      </c>
    </row>
    <row r="108" spans="1:16">
      <c r="A108" s="195"/>
      <c r="B108" s="196" t="s">
        <v>152</v>
      </c>
      <c r="C108" s="292">
        <v>0</v>
      </c>
      <c r="D108" s="292">
        <v>2</v>
      </c>
      <c r="E108" s="292">
        <v>1</v>
      </c>
      <c r="F108" s="292">
        <v>0</v>
      </c>
      <c r="G108" s="292">
        <v>11</v>
      </c>
      <c r="H108" s="292">
        <v>46</v>
      </c>
      <c r="I108" s="292">
        <v>70</v>
      </c>
      <c r="J108" s="292">
        <v>32</v>
      </c>
      <c r="K108" s="292">
        <v>13</v>
      </c>
      <c r="L108" s="292">
        <v>12</v>
      </c>
      <c r="M108" s="292">
        <v>2</v>
      </c>
      <c r="N108" s="292">
        <v>1</v>
      </c>
      <c r="O108" s="84">
        <f t="shared" si="21"/>
        <v>190</v>
      </c>
    </row>
    <row r="109" spans="1:16">
      <c r="A109" s="195"/>
      <c r="B109" s="196" t="s">
        <v>191</v>
      </c>
      <c r="C109" s="292">
        <v>1</v>
      </c>
      <c r="D109" s="292">
        <v>7</v>
      </c>
      <c r="E109" s="292">
        <v>2</v>
      </c>
      <c r="F109" s="292">
        <v>1</v>
      </c>
      <c r="G109" s="292">
        <v>1</v>
      </c>
      <c r="H109" s="292">
        <v>8</v>
      </c>
      <c r="I109" s="292">
        <v>17</v>
      </c>
      <c r="J109" s="292">
        <v>28</v>
      </c>
      <c r="K109" s="292">
        <v>13</v>
      </c>
      <c r="L109" s="292">
        <v>1</v>
      </c>
      <c r="M109" s="292">
        <v>2</v>
      </c>
      <c r="N109" s="292">
        <v>1</v>
      </c>
      <c r="O109" s="84">
        <f t="shared" si="21"/>
        <v>82</v>
      </c>
    </row>
    <row r="110" spans="1:16">
      <c r="A110" s="161"/>
      <c r="B110" s="197" t="s">
        <v>351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73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346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352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85</v>
      </c>
      <c r="B114" s="204" t="s">
        <v>71</v>
      </c>
      <c r="C114" s="167" t="s">
        <v>64</v>
      </c>
      <c r="D114" s="167" t="s">
        <v>65</v>
      </c>
      <c r="E114" s="167" t="s">
        <v>46</v>
      </c>
      <c r="F114" s="167" t="s">
        <v>47</v>
      </c>
      <c r="G114" s="167" t="s">
        <v>48</v>
      </c>
      <c r="H114" s="167" t="s">
        <v>49</v>
      </c>
      <c r="I114" s="167" t="s">
        <v>50</v>
      </c>
      <c r="J114" s="167" t="s">
        <v>51</v>
      </c>
      <c r="K114" s="167" t="s">
        <v>52</v>
      </c>
      <c r="L114" s="167" t="s">
        <v>53</v>
      </c>
      <c r="M114" s="167" t="s">
        <v>54</v>
      </c>
      <c r="N114" s="167" t="s">
        <v>55</v>
      </c>
      <c r="O114" s="167" t="s">
        <v>41</v>
      </c>
    </row>
    <row r="115" spans="1:16">
      <c r="A115" s="195"/>
      <c r="B115" s="196" t="s">
        <v>349</v>
      </c>
      <c r="C115" s="293">
        <v>2</v>
      </c>
      <c r="D115" s="293">
        <v>1</v>
      </c>
      <c r="E115" s="293">
        <v>5</v>
      </c>
      <c r="F115" s="293">
        <v>2</v>
      </c>
      <c r="G115" s="293">
        <v>0</v>
      </c>
      <c r="H115" s="293">
        <v>0</v>
      </c>
      <c r="I115" s="293">
        <v>2</v>
      </c>
      <c r="J115" s="293">
        <v>6</v>
      </c>
      <c r="K115" s="293">
        <v>7</v>
      </c>
      <c r="L115" s="293">
        <v>11</v>
      </c>
      <c r="M115" s="293">
        <v>5</v>
      </c>
      <c r="N115" s="293">
        <v>1</v>
      </c>
      <c r="O115" s="84">
        <f t="shared" ref="O115:O122" si="23">SUM(C115:N115)</f>
        <v>42</v>
      </c>
    </row>
    <row r="116" spans="1:16">
      <c r="A116" s="195"/>
      <c r="B116" s="196" t="s">
        <v>350</v>
      </c>
      <c r="C116" s="293">
        <v>0</v>
      </c>
      <c r="D116" s="293">
        <v>0</v>
      </c>
      <c r="E116" s="293">
        <v>0</v>
      </c>
      <c r="F116" s="293">
        <v>1</v>
      </c>
      <c r="G116" s="293">
        <v>6</v>
      </c>
      <c r="H116" s="293">
        <v>7</v>
      </c>
      <c r="I116" s="293">
        <v>6</v>
      </c>
      <c r="J116" s="293">
        <v>6</v>
      </c>
      <c r="K116" s="293">
        <v>1</v>
      </c>
      <c r="L116" s="293">
        <v>1</v>
      </c>
      <c r="M116" s="293">
        <v>0</v>
      </c>
      <c r="N116" s="293">
        <v>0</v>
      </c>
      <c r="O116" s="84">
        <f t="shared" si="23"/>
        <v>28</v>
      </c>
    </row>
    <row r="117" spans="1:16">
      <c r="A117" s="195"/>
      <c r="B117" s="196" t="s">
        <v>151</v>
      </c>
      <c r="C117" s="293">
        <v>0</v>
      </c>
      <c r="D117" s="293">
        <v>0</v>
      </c>
      <c r="E117" s="293">
        <v>0</v>
      </c>
      <c r="F117" s="293">
        <v>0</v>
      </c>
      <c r="G117" s="293">
        <v>1</v>
      </c>
      <c r="H117" s="293">
        <v>6</v>
      </c>
      <c r="I117" s="293">
        <v>4</v>
      </c>
      <c r="J117" s="293">
        <v>9</v>
      </c>
      <c r="K117" s="293">
        <v>9</v>
      </c>
      <c r="L117" s="293">
        <v>1</v>
      </c>
      <c r="M117" s="293">
        <v>2</v>
      </c>
      <c r="N117" s="293">
        <v>0</v>
      </c>
      <c r="O117" s="84">
        <f t="shared" si="23"/>
        <v>32</v>
      </c>
    </row>
    <row r="118" spans="1:16">
      <c r="A118" s="195"/>
      <c r="B118" s="196" t="s">
        <v>152</v>
      </c>
      <c r="C118" s="293">
        <v>1</v>
      </c>
      <c r="D118" s="293">
        <v>3</v>
      </c>
      <c r="E118" s="293">
        <v>1</v>
      </c>
      <c r="F118" s="293">
        <v>2</v>
      </c>
      <c r="G118" s="293">
        <v>4</v>
      </c>
      <c r="H118" s="293">
        <v>19</v>
      </c>
      <c r="I118" s="293">
        <v>19</v>
      </c>
      <c r="J118" s="293">
        <v>24</v>
      </c>
      <c r="K118" s="293">
        <v>16</v>
      </c>
      <c r="L118" s="293">
        <v>2</v>
      </c>
      <c r="M118" s="293">
        <v>7</v>
      </c>
      <c r="N118" s="293">
        <v>2</v>
      </c>
      <c r="O118" s="84">
        <f t="shared" si="23"/>
        <v>100</v>
      </c>
    </row>
    <row r="119" spans="1:16">
      <c r="A119" s="195"/>
      <c r="B119" s="196" t="s">
        <v>191</v>
      </c>
      <c r="C119" s="293">
        <v>0</v>
      </c>
      <c r="D119" s="293">
        <v>0</v>
      </c>
      <c r="E119" s="293">
        <v>4</v>
      </c>
      <c r="F119" s="293">
        <v>9</v>
      </c>
      <c r="G119" s="293">
        <v>13</v>
      </c>
      <c r="H119" s="293">
        <v>9</v>
      </c>
      <c r="I119" s="293">
        <v>30</v>
      </c>
      <c r="J119" s="293">
        <v>24</v>
      </c>
      <c r="K119" s="293">
        <v>18</v>
      </c>
      <c r="L119" s="293">
        <v>4</v>
      </c>
      <c r="M119" s="293">
        <v>2</v>
      </c>
      <c r="N119" s="293">
        <v>1</v>
      </c>
      <c r="O119" s="84">
        <f t="shared" si="23"/>
        <v>114</v>
      </c>
    </row>
    <row r="120" spans="1:16">
      <c r="A120" s="161"/>
      <c r="B120" s="197" t="s">
        <v>351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73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346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0</v>
      </c>
      <c r="F122" s="88">
        <f>รายเดือน64!E9</f>
        <v>0</v>
      </c>
      <c r="G122" s="88">
        <f>รายเดือน64!F9</f>
        <v>0</v>
      </c>
      <c r="H122" s="88">
        <f>รายเดือน64!G9</f>
        <v>0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</v>
      </c>
    </row>
    <row r="123" spans="1:16">
      <c r="A123" s="203"/>
      <c r="B123" s="200" t="s">
        <v>352</v>
      </c>
      <c r="C123" s="30">
        <f>C122</f>
        <v>1</v>
      </c>
      <c r="D123" s="30">
        <f>C122+D122</f>
        <v>1</v>
      </c>
      <c r="E123" s="30">
        <f>C122+D122+E122</f>
        <v>1</v>
      </c>
      <c r="F123" s="30">
        <f>C122+D122+E122+F122</f>
        <v>1</v>
      </c>
      <c r="G123" s="30">
        <f>C122+D122+E122+F122+G122</f>
        <v>1</v>
      </c>
      <c r="H123" s="30">
        <f>C122+D122+E122+F122+G122+H122</f>
        <v>1</v>
      </c>
      <c r="I123" s="30">
        <f>C122+D122+E122+F122+G122+H122+I122</f>
        <v>1</v>
      </c>
      <c r="J123" s="30">
        <f>C122+D122+E122+F122+G122+H122+I122+J122</f>
        <v>1</v>
      </c>
      <c r="K123" s="30">
        <f>C122+D122+E122+F122+G122+H122+I122+J122+K122</f>
        <v>1</v>
      </c>
      <c r="L123" s="30">
        <f>C122+D122+E122+F122+G122+H122+I122+J122+K122+L122</f>
        <v>1</v>
      </c>
      <c r="M123" s="30">
        <f>C122+D122+E122+F122+G122+H122+I122+J122+K122+L122+M122</f>
        <v>1</v>
      </c>
      <c r="N123" s="30">
        <f>C122+D122+E122+F122+G122+H122+I122+J122+K122+L122+M122+N122</f>
        <v>1</v>
      </c>
      <c r="O123" s="90"/>
    </row>
    <row r="124" spans="1:16">
      <c r="A124" s="201" t="s">
        <v>86</v>
      </c>
      <c r="B124" s="204" t="s">
        <v>71</v>
      </c>
      <c r="C124" s="167" t="s">
        <v>64</v>
      </c>
      <c r="D124" s="167" t="s">
        <v>65</v>
      </c>
      <c r="E124" s="167" t="s">
        <v>46</v>
      </c>
      <c r="F124" s="167" t="s">
        <v>47</v>
      </c>
      <c r="G124" s="167" t="s">
        <v>48</v>
      </c>
      <c r="H124" s="167" t="s">
        <v>49</v>
      </c>
      <c r="I124" s="167" t="s">
        <v>50</v>
      </c>
      <c r="J124" s="167" t="s">
        <v>51</v>
      </c>
      <c r="K124" s="167" t="s">
        <v>52</v>
      </c>
      <c r="L124" s="167" t="s">
        <v>53</v>
      </c>
      <c r="M124" s="167" t="s">
        <v>54</v>
      </c>
      <c r="N124" s="167" t="s">
        <v>55</v>
      </c>
      <c r="O124" s="167" t="s">
        <v>41</v>
      </c>
    </row>
    <row r="125" spans="1:16">
      <c r="A125" s="195"/>
      <c r="B125" s="196" t="s">
        <v>349</v>
      </c>
      <c r="C125" s="294">
        <v>1</v>
      </c>
      <c r="D125" s="294">
        <v>2</v>
      </c>
      <c r="E125" s="294">
        <v>0</v>
      </c>
      <c r="F125" s="294">
        <v>1</v>
      </c>
      <c r="G125" s="294">
        <v>0</v>
      </c>
      <c r="H125" s="294">
        <v>4</v>
      </c>
      <c r="I125" s="294">
        <v>5</v>
      </c>
      <c r="J125" s="294">
        <v>6</v>
      </c>
      <c r="K125" s="294">
        <v>4</v>
      </c>
      <c r="L125" s="294">
        <v>2</v>
      </c>
      <c r="M125" s="294">
        <v>1</v>
      </c>
      <c r="N125" s="294">
        <v>0</v>
      </c>
      <c r="O125" s="84">
        <f t="shared" ref="O125:O132" si="25">SUM(C125:N125)</f>
        <v>26</v>
      </c>
    </row>
    <row r="126" spans="1:16">
      <c r="A126" s="195"/>
      <c r="B126" s="196" t="s">
        <v>350</v>
      </c>
      <c r="C126" s="294">
        <v>0</v>
      </c>
      <c r="D126" s="294">
        <v>0</v>
      </c>
      <c r="E126" s="294">
        <v>0</v>
      </c>
      <c r="F126" s="294">
        <v>0</v>
      </c>
      <c r="G126" s="294">
        <v>2</v>
      </c>
      <c r="H126" s="294">
        <v>4</v>
      </c>
      <c r="I126" s="294">
        <v>6</v>
      </c>
      <c r="J126" s="294">
        <v>4</v>
      </c>
      <c r="K126" s="294">
        <v>4</v>
      </c>
      <c r="L126" s="294">
        <v>2</v>
      </c>
      <c r="M126" s="294">
        <v>0</v>
      </c>
      <c r="N126" s="294">
        <v>0</v>
      </c>
      <c r="O126" s="84">
        <f t="shared" si="25"/>
        <v>22</v>
      </c>
    </row>
    <row r="127" spans="1:16">
      <c r="A127" s="195"/>
      <c r="B127" s="196" t="s">
        <v>151</v>
      </c>
      <c r="C127" s="294">
        <v>0</v>
      </c>
      <c r="D127" s="294">
        <v>2</v>
      </c>
      <c r="E127" s="294">
        <v>0</v>
      </c>
      <c r="F127" s="294">
        <v>6</v>
      </c>
      <c r="G127" s="294">
        <v>24</v>
      </c>
      <c r="H127" s="294">
        <v>40</v>
      </c>
      <c r="I127" s="294">
        <v>20</v>
      </c>
      <c r="J127" s="294">
        <v>8</v>
      </c>
      <c r="K127" s="294">
        <v>1</v>
      </c>
      <c r="L127" s="294">
        <v>1</v>
      </c>
      <c r="M127" s="294">
        <v>2</v>
      </c>
      <c r="N127" s="294">
        <v>3</v>
      </c>
      <c r="O127" s="84">
        <f t="shared" si="25"/>
        <v>107</v>
      </c>
    </row>
    <row r="128" spans="1:16">
      <c r="A128" s="195"/>
      <c r="B128" s="196" t="s">
        <v>152</v>
      </c>
      <c r="C128" s="294">
        <v>3</v>
      </c>
      <c r="D128" s="294">
        <v>2</v>
      </c>
      <c r="E128" s="294">
        <v>2</v>
      </c>
      <c r="F128" s="294">
        <v>7</v>
      </c>
      <c r="G128" s="294">
        <v>31</v>
      </c>
      <c r="H128" s="294">
        <v>87</v>
      </c>
      <c r="I128" s="294">
        <v>84</v>
      </c>
      <c r="J128" s="294">
        <v>41</v>
      </c>
      <c r="K128" s="294">
        <v>11</v>
      </c>
      <c r="L128" s="294">
        <v>18</v>
      </c>
      <c r="M128" s="294">
        <v>2</v>
      </c>
      <c r="N128" s="294">
        <v>0</v>
      </c>
      <c r="O128" s="84">
        <f t="shared" si="25"/>
        <v>288</v>
      </c>
    </row>
    <row r="129" spans="1:16">
      <c r="A129" s="195"/>
      <c r="B129" s="196" t="s">
        <v>191</v>
      </c>
      <c r="C129" s="294">
        <v>1</v>
      </c>
      <c r="D129" s="294">
        <v>1</v>
      </c>
      <c r="E129" s="294">
        <v>4</v>
      </c>
      <c r="F129" s="294">
        <v>3</v>
      </c>
      <c r="G129" s="294">
        <v>6</v>
      </c>
      <c r="H129" s="294">
        <v>7</v>
      </c>
      <c r="I129" s="294">
        <v>16</v>
      </c>
      <c r="J129" s="294">
        <v>9</v>
      </c>
      <c r="K129" s="294">
        <v>3</v>
      </c>
      <c r="L129" s="294">
        <v>3</v>
      </c>
      <c r="M129" s="294">
        <v>0</v>
      </c>
      <c r="N129" s="294">
        <v>0</v>
      </c>
      <c r="O129" s="84">
        <f t="shared" si="25"/>
        <v>53</v>
      </c>
    </row>
    <row r="130" spans="1:16">
      <c r="A130" s="161"/>
      <c r="B130" s="197" t="s">
        <v>351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73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346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352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87</v>
      </c>
      <c r="B134" s="204" t="s">
        <v>71</v>
      </c>
      <c r="C134" s="167" t="s">
        <v>64</v>
      </c>
      <c r="D134" s="167" t="s">
        <v>65</v>
      </c>
      <c r="E134" s="167" t="s">
        <v>46</v>
      </c>
      <c r="F134" s="167" t="s">
        <v>47</v>
      </c>
      <c r="G134" s="167" t="s">
        <v>48</v>
      </c>
      <c r="H134" s="167" t="s">
        <v>49</v>
      </c>
      <c r="I134" s="167" t="s">
        <v>50</v>
      </c>
      <c r="J134" s="167" t="s">
        <v>51</v>
      </c>
      <c r="K134" s="167" t="s">
        <v>52</v>
      </c>
      <c r="L134" s="167" t="s">
        <v>53</v>
      </c>
      <c r="M134" s="167" t="s">
        <v>54</v>
      </c>
      <c r="N134" s="167" t="s">
        <v>55</v>
      </c>
      <c r="O134" s="167" t="s">
        <v>41</v>
      </c>
    </row>
    <row r="135" spans="1:16">
      <c r="A135" s="195"/>
      <c r="B135" s="196" t="s">
        <v>349</v>
      </c>
      <c r="C135" s="295">
        <v>0</v>
      </c>
      <c r="D135" s="295">
        <v>0</v>
      </c>
      <c r="E135" s="295">
        <v>1</v>
      </c>
      <c r="F135" s="295">
        <v>0</v>
      </c>
      <c r="G135" s="295">
        <v>0</v>
      </c>
      <c r="H135" s="295">
        <v>1</v>
      </c>
      <c r="I135" s="295">
        <v>3</v>
      </c>
      <c r="J135" s="295">
        <v>2</v>
      </c>
      <c r="K135" s="295">
        <v>0</v>
      </c>
      <c r="L135" s="295">
        <v>0</v>
      </c>
      <c r="M135" s="295">
        <v>1</v>
      </c>
      <c r="N135" s="295">
        <v>0</v>
      </c>
      <c r="O135" s="84">
        <f t="shared" ref="O135:O142" si="27">SUM(C135:N135)</f>
        <v>8</v>
      </c>
    </row>
    <row r="136" spans="1:16">
      <c r="A136" s="195"/>
      <c r="B136" s="196" t="s">
        <v>350</v>
      </c>
      <c r="C136" s="295">
        <v>0</v>
      </c>
      <c r="D136" s="295">
        <v>0</v>
      </c>
      <c r="E136" s="295">
        <v>0</v>
      </c>
      <c r="F136" s="295">
        <v>0</v>
      </c>
      <c r="G136" s="295">
        <v>0</v>
      </c>
      <c r="H136" s="295">
        <v>2</v>
      </c>
      <c r="I136" s="295">
        <v>2</v>
      </c>
      <c r="J136" s="295">
        <v>0</v>
      </c>
      <c r="K136" s="295">
        <v>0</v>
      </c>
      <c r="L136" s="295">
        <v>0</v>
      </c>
      <c r="M136" s="295">
        <v>0</v>
      </c>
      <c r="N136" s="295">
        <v>0</v>
      </c>
      <c r="O136" s="84">
        <f t="shared" si="27"/>
        <v>4</v>
      </c>
    </row>
    <row r="137" spans="1:16">
      <c r="A137" s="195"/>
      <c r="B137" s="196" t="s">
        <v>151</v>
      </c>
      <c r="C137" s="295">
        <v>0</v>
      </c>
      <c r="D137" s="295">
        <v>0</v>
      </c>
      <c r="E137" s="295">
        <v>0</v>
      </c>
      <c r="F137" s="295">
        <v>0</v>
      </c>
      <c r="G137" s="295">
        <v>0</v>
      </c>
      <c r="H137" s="295">
        <v>6</v>
      </c>
      <c r="I137" s="295">
        <v>2</v>
      </c>
      <c r="J137" s="295">
        <v>4</v>
      </c>
      <c r="K137" s="295">
        <v>1</v>
      </c>
      <c r="L137" s="295">
        <v>0</v>
      </c>
      <c r="M137" s="295">
        <v>0</v>
      </c>
      <c r="N137" s="295">
        <v>1</v>
      </c>
      <c r="O137" s="84">
        <f t="shared" si="27"/>
        <v>14</v>
      </c>
    </row>
    <row r="138" spans="1:16">
      <c r="A138" s="195"/>
      <c r="B138" s="196" t="s">
        <v>152</v>
      </c>
      <c r="C138" s="295">
        <v>0</v>
      </c>
      <c r="D138" s="295">
        <v>0</v>
      </c>
      <c r="E138" s="295">
        <v>0</v>
      </c>
      <c r="F138" s="295">
        <v>2</v>
      </c>
      <c r="G138" s="295">
        <v>6</v>
      </c>
      <c r="H138" s="295">
        <v>8</v>
      </c>
      <c r="I138" s="295">
        <v>6</v>
      </c>
      <c r="J138" s="295">
        <v>1</v>
      </c>
      <c r="K138" s="295">
        <v>4</v>
      </c>
      <c r="L138" s="295">
        <v>2</v>
      </c>
      <c r="M138" s="295">
        <v>0</v>
      </c>
      <c r="N138" s="295">
        <v>0</v>
      </c>
      <c r="O138" s="84">
        <f t="shared" si="27"/>
        <v>29</v>
      </c>
    </row>
    <row r="139" spans="1:16">
      <c r="A139" s="195"/>
      <c r="B139" s="196" t="s">
        <v>191</v>
      </c>
      <c r="C139" s="295">
        <v>0</v>
      </c>
      <c r="D139" s="295">
        <v>0</v>
      </c>
      <c r="E139" s="295">
        <v>1</v>
      </c>
      <c r="F139" s="295">
        <v>0</v>
      </c>
      <c r="G139" s="295">
        <v>0</v>
      </c>
      <c r="H139" s="295">
        <v>2</v>
      </c>
      <c r="I139" s="295">
        <v>6</v>
      </c>
      <c r="J139" s="295">
        <v>2</v>
      </c>
      <c r="K139" s="295">
        <v>2</v>
      </c>
      <c r="L139" s="295">
        <v>1</v>
      </c>
      <c r="M139" s="295">
        <v>1</v>
      </c>
      <c r="N139" s="295">
        <v>0</v>
      </c>
      <c r="O139" s="84">
        <f t="shared" si="27"/>
        <v>15</v>
      </c>
    </row>
    <row r="140" spans="1:16">
      <c r="A140" s="161"/>
      <c r="B140" s="197" t="s">
        <v>351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73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346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352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88</v>
      </c>
      <c r="B144" s="204" t="s">
        <v>71</v>
      </c>
      <c r="C144" s="167" t="s">
        <v>64</v>
      </c>
      <c r="D144" s="167" t="s">
        <v>65</v>
      </c>
      <c r="E144" s="167" t="s">
        <v>46</v>
      </c>
      <c r="F144" s="167" t="s">
        <v>47</v>
      </c>
      <c r="G144" s="167" t="s">
        <v>48</v>
      </c>
      <c r="H144" s="167" t="s">
        <v>49</v>
      </c>
      <c r="I144" s="167" t="s">
        <v>50</v>
      </c>
      <c r="J144" s="167" t="s">
        <v>51</v>
      </c>
      <c r="K144" s="167" t="s">
        <v>52</v>
      </c>
      <c r="L144" s="167" t="s">
        <v>53</v>
      </c>
      <c r="M144" s="167" t="s">
        <v>54</v>
      </c>
      <c r="N144" s="167" t="s">
        <v>55</v>
      </c>
      <c r="O144" s="167" t="s">
        <v>41</v>
      </c>
    </row>
    <row r="145" spans="1:16">
      <c r="A145" s="195"/>
      <c r="B145" s="196" t="s">
        <v>349</v>
      </c>
      <c r="C145" s="296">
        <v>0</v>
      </c>
      <c r="D145" s="296">
        <v>1</v>
      </c>
      <c r="E145" s="296">
        <v>1</v>
      </c>
      <c r="F145" s="296">
        <v>0</v>
      </c>
      <c r="G145" s="296">
        <v>0</v>
      </c>
      <c r="H145" s="296">
        <v>3</v>
      </c>
      <c r="I145" s="296">
        <v>5</v>
      </c>
      <c r="J145" s="296">
        <v>15</v>
      </c>
      <c r="K145" s="296">
        <v>5</v>
      </c>
      <c r="L145" s="296">
        <v>3</v>
      </c>
      <c r="M145" s="296">
        <v>2</v>
      </c>
      <c r="N145" s="296">
        <v>1</v>
      </c>
      <c r="O145" s="84">
        <f t="shared" ref="O145:O152" si="29">SUM(C145:N145)</f>
        <v>36</v>
      </c>
    </row>
    <row r="146" spans="1:16">
      <c r="A146" s="195"/>
      <c r="B146" s="196" t="s">
        <v>350</v>
      </c>
      <c r="C146" s="296">
        <v>2</v>
      </c>
      <c r="D146" s="296">
        <v>0</v>
      </c>
      <c r="E146" s="296">
        <v>1</v>
      </c>
      <c r="F146" s="296">
        <v>0</v>
      </c>
      <c r="G146" s="296">
        <v>0</v>
      </c>
      <c r="H146" s="296">
        <v>4</v>
      </c>
      <c r="I146" s="296">
        <v>5</v>
      </c>
      <c r="J146" s="296">
        <v>11</v>
      </c>
      <c r="K146" s="296">
        <v>2</v>
      </c>
      <c r="L146" s="296">
        <v>0</v>
      </c>
      <c r="M146" s="296">
        <v>0</v>
      </c>
      <c r="N146" s="296">
        <v>0</v>
      </c>
      <c r="O146" s="84">
        <f t="shared" si="29"/>
        <v>25</v>
      </c>
    </row>
    <row r="147" spans="1:16">
      <c r="A147" s="195"/>
      <c r="B147" s="196" t="s">
        <v>151</v>
      </c>
      <c r="C147" s="296">
        <v>0</v>
      </c>
      <c r="D147" s="296">
        <v>0</v>
      </c>
      <c r="E147" s="296">
        <v>1</v>
      </c>
      <c r="F147" s="296">
        <v>0</v>
      </c>
      <c r="G147" s="296">
        <v>0</v>
      </c>
      <c r="H147" s="296">
        <v>4</v>
      </c>
      <c r="I147" s="296">
        <v>8</v>
      </c>
      <c r="J147" s="296">
        <v>8</v>
      </c>
      <c r="K147" s="296">
        <v>5</v>
      </c>
      <c r="L147" s="296">
        <v>1</v>
      </c>
      <c r="M147" s="296">
        <v>0</v>
      </c>
      <c r="N147" s="296">
        <v>0</v>
      </c>
      <c r="O147" s="84">
        <f t="shared" si="29"/>
        <v>27</v>
      </c>
    </row>
    <row r="148" spans="1:16">
      <c r="A148" s="195"/>
      <c r="B148" s="196" t="s">
        <v>152</v>
      </c>
      <c r="C148" s="296">
        <v>0</v>
      </c>
      <c r="D148" s="296">
        <v>2</v>
      </c>
      <c r="E148" s="296">
        <v>3</v>
      </c>
      <c r="F148" s="296">
        <v>5</v>
      </c>
      <c r="G148" s="296">
        <v>9</v>
      </c>
      <c r="H148" s="296">
        <v>9</v>
      </c>
      <c r="I148" s="296">
        <v>12</v>
      </c>
      <c r="J148" s="296">
        <v>13</v>
      </c>
      <c r="K148" s="296">
        <v>12</v>
      </c>
      <c r="L148" s="296">
        <v>4</v>
      </c>
      <c r="M148" s="296">
        <v>5</v>
      </c>
      <c r="N148" s="296">
        <v>0</v>
      </c>
      <c r="O148" s="84">
        <f t="shared" si="29"/>
        <v>74</v>
      </c>
    </row>
    <row r="149" spans="1:16">
      <c r="A149" s="195"/>
      <c r="B149" s="196" t="s">
        <v>191</v>
      </c>
      <c r="C149" s="296">
        <v>0</v>
      </c>
      <c r="D149" s="296">
        <v>0</v>
      </c>
      <c r="E149" s="296">
        <v>3</v>
      </c>
      <c r="F149" s="296">
        <v>6</v>
      </c>
      <c r="G149" s="296">
        <v>16</v>
      </c>
      <c r="H149" s="296">
        <v>16</v>
      </c>
      <c r="I149" s="296">
        <v>25</v>
      </c>
      <c r="J149" s="296">
        <v>19</v>
      </c>
      <c r="K149" s="296">
        <v>3</v>
      </c>
      <c r="L149" s="296">
        <v>2</v>
      </c>
      <c r="M149" s="296">
        <v>1</v>
      </c>
      <c r="N149" s="296">
        <v>0</v>
      </c>
      <c r="O149" s="84">
        <f t="shared" si="29"/>
        <v>91</v>
      </c>
    </row>
    <row r="150" spans="1:16">
      <c r="A150" s="161"/>
      <c r="B150" s="197" t="s">
        <v>351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73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346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352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89</v>
      </c>
      <c r="B154" s="204" t="s">
        <v>71</v>
      </c>
      <c r="C154" s="167" t="s">
        <v>64</v>
      </c>
      <c r="D154" s="167" t="s">
        <v>65</v>
      </c>
      <c r="E154" s="167" t="s">
        <v>46</v>
      </c>
      <c r="F154" s="167" t="s">
        <v>47</v>
      </c>
      <c r="G154" s="167" t="s">
        <v>48</v>
      </c>
      <c r="H154" s="167" t="s">
        <v>49</v>
      </c>
      <c r="I154" s="167" t="s">
        <v>50</v>
      </c>
      <c r="J154" s="167" t="s">
        <v>51</v>
      </c>
      <c r="K154" s="167" t="s">
        <v>52</v>
      </c>
      <c r="L154" s="167" t="s">
        <v>53</v>
      </c>
      <c r="M154" s="167" t="s">
        <v>54</v>
      </c>
      <c r="N154" s="167" t="s">
        <v>55</v>
      </c>
      <c r="O154" s="167" t="s">
        <v>41</v>
      </c>
    </row>
    <row r="155" spans="1:16">
      <c r="A155" s="195"/>
      <c r="B155" s="196" t="s">
        <v>349</v>
      </c>
      <c r="C155" s="297">
        <v>8</v>
      </c>
      <c r="D155" s="297">
        <v>2</v>
      </c>
      <c r="E155" s="297">
        <v>1</v>
      </c>
      <c r="F155" s="297">
        <v>0</v>
      </c>
      <c r="G155" s="297">
        <v>0</v>
      </c>
      <c r="H155" s="297">
        <v>0</v>
      </c>
      <c r="I155" s="297">
        <v>3</v>
      </c>
      <c r="J155" s="297">
        <v>4</v>
      </c>
      <c r="K155" s="297">
        <v>7</v>
      </c>
      <c r="L155" s="297">
        <v>7</v>
      </c>
      <c r="M155" s="297">
        <v>0</v>
      </c>
      <c r="N155" s="297">
        <v>0</v>
      </c>
      <c r="O155" s="84">
        <f t="shared" ref="O155:O162" si="31">SUM(C155:N155)</f>
        <v>32</v>
      </c>
    </row>
    <row r="156" spans="1:16">
      <c r="A156" s="195"/>
      <c r="B156" s="196" t="s">
        <v>350</v>
      </c>
      <c r="C156" s="297">
        <v>0</v>
      </c>
      <c r="D156" s="297">
        <v>0</v>
      </c>
      <c r="E156" s="297">
        <v>0</v>
      </c>
      <c r="F156" s="297">
        <v>1</v>
      </c>
      <c r="G156" s="297">
        <v>2</v>
      </c>
      <c r="H156" s="297">
        <v>2</v>
      </c>
      <c r="I156" s="297">
        <v>0</v>
      </c>
      <c r="J156" s="297">
        <v>0</v>
      </c>
      <c r="K156" s="297">
        <v>1</v>
      </c>
      <c r="L156" s="297">
        <v>1</v>
      </c>
      <c r="M156" s="297">
        <v>0</v>
      </c>
      <c r="N156" s="297">
        <v>0</v>
      </c>
      <c r="O156" s="84">
        <f t="shared" si="31"/>
        <v>7</v>
      </c>
    </row>
    <row r="157" spans="1:16">
      <c r="A157" s="195"/>
      <c r="B157" s="196" t="s">
        <v>151</v>
      </c>
      <c r="C157" s="297">
        <v>0</v>
      </c>
      <c r="D157" s="297">
        <v>0</v>
      </c>
      <c r="E157" s="297">
        <v>0</v>
      </c>
      <c r="F157" s="297">
        <v>0</v>
      </c>
      <c r="G157" s="297">
        <v>0</v>
      </c>
      <c r="H157" s="297">
        <v>0</v>
      </c>
      <c r="I157" s="297">
        <v>1</v>
      </c>
      <c r="J157" s="297">
        <v>1</v>
      </c>
      <c r="K157" s="297">
        <v>0</v>
      </c>
      <c r="L157" s="297">
        <v>0</v>
      </c>
      <c r="M157" s="297">
        <v>1</v>
      </c>
      <c r="N157" s="297">
        <v>0</v>
      </c>
      <c r="O157" s="84">
        <f t="shared" si="31"/>
        <v>3</v>
      </c>
    </row>
    <row r="158" spans="1:16">
      <c r="A158" s="195"/>
      <c r="B158" s="196" t="s">
        <v>152</v>
      </c>
      <c r="C158" s="297">
        <v>0</v>
      </c>
      <c r="D158" s="297">
        <v>0</v>
      </c>
      <c r="E158" s="297">
        <v>1</v>
      </c>
      <c r="F158" s="297">
        <v>0</v>
      </c>
      <c r="G158" s="297">
        <v>3</v>
      </c>
      <c r="H158" s="297">
        <v>3</v>
      </c>
      <c r="I158" s="297">
        <v>3</v>
      </c>
      <c r="J158" s="297">
        <v>5</v>
      </c>
      <c r="K158" s="297">
        <v>3</v>
      </c>
      <c r="L158" s="297">
        <v>4</v>
      </c>
      <c r="M158" s="297">
        <v>1</v>
      </c>
      <c r="N158" s="297">
        <v>0</v>
      </c>
      <c r="O158" s="84">
        <f t="shared" si="31"/>
        <v>23</v>
      </c>
    </row>
    <row r="159" spans="1:16">
      <c r="A159" s="195"/>
      <c r="B159" s="196" t="s">
        <v>191</v>
      </c>
      <c r="C159" s="297">
        <v>1</v>
      </c>
      <c r="D159" s="297">
        <v>1</v>
      </c>
      <c r="E159" s="297">
        <v>0</v>
      </c>
      <c r="F159" s="297">
        <v>4</v>
      </c>
      <c r="G159" s="297">
        <v>5</v>
      </c>
      <c r="H159" s="297">
        <v>0</v>
      </c>
      <c r="I159" s="297">
        <v>0</v>
      </c>
      <c r="J159" s="297">
        <v>1</v>
      </c>
      <c r="K159" s="297">
        <v>1</v>
      </c>
      <c r="L159" s="297">
        <v>0</v>
      </c>
      <c r="M159" s="297">
        <v>0</v>
      </c>
      <c r="N159" s="297">
        <v>0</v>
      </c>
      <c r="O159" s="84">
        <f t="shared" si="31"/>
        <v>13</v>
      </c>
    </row>
    <row r="160" spans="1:16">
      <c r="A160" s="161"/>
      <c r="B160" s="197" t="s">
        <v>351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73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346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352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90</v>
      </c>
      <c r="B164" s="204" t="s">
        <v>71</v>
      </c>
      <c r="C164" s="167" t="s">
        <v>64</v>
      </c>
      <c r="D164" s="167" t="s">
        <v>65</v>
      </c>
      <c r="E164" s="167" t="s">
        <v>46</v>
      </c>
      <c r="F164" s="167" t="s">
        <v>47</v>
      </c>
      <c r="G164" s="167" t="s">
        <v>48</v>
      </c>
      <c r="H164" s="167" t="s">
        <v>49</v>
      </c>
      <c r="I164" s="167" t="s">
        <v>50</v>
      </c>
      <c r="J164" s="167" t="s">
        <v>51</v>
      </c>
      <c r="K164" s="167" t="s">
        <v>52</v>
      </c>
      <c r="L164" s="167" t="s">
        <v>53</v>
      </c>
      <c r="M164" s="167" t="s">
        <v>54</v>
      </c>
      <c r="N164" s="167" t="s">
        <v>55</v>
      </c>
      <c r="O164" s="167" t="s">
        <v>41</v>
      </c>
    </row>
    <row r="165" spans="1:16">
      <c r="A165" s="195"/>
      <c r="B165" s="196" t="s">
        <v>349</v>
      </c>
      <c r="C165" s="298">
        <v>3</v>
      </c>
      <c r="D165" s="298">
        <v>1</v>
      </c>
      <c r="E165" s="298">
        <v>3</v>
      </c>
      <c r="F165" s="298">
        <v>0</v>
      </c>
      <c r="G165" s="298">
        <v>0</v>
      </c>
      <c r="H165" s="298">
        <v>1</v>
      </c>
      <c r="I165" s="298">
        <v>0</v>
      </c>
      <c r="J165" s="298">
        <v>2</v>
      </c>
      <c r="K165" s="298">
        <v>4</v>
      </c>
      <c r="L165" s="298">
        <v>0</v>
      </c>
      <c r="M165" s="298">
        <v>0</v>
      </c>
      <c r="N165" s="298">
        <v>0</v>
      </c>
      <c r="O165" s="84">
        <f t="shared" ref="O165:O172" si="33">SUM(C165:N165)</f>
        <v>14</v>
      </c>
    </row>
    <row r="166" spans="1:16">
      <c r="A166" s="195"/>
      <c r="B166" s="196" t="s">
        <v>350</v>
      </c>
      <c r="C166" s="298">
        <v>0</v>
      </c>
      <c r="D166" s="298">
        <v>0</v>
      </c>
      <c r="E166" s="298">
        <v>2</v>
      </c>
      <c r="F166" s="298">
        <v>5</v>
      </c>
      <c r="G166" s="298">
        <v>1</v>
      </c>
      <c r="H166" s="298">
        <v>2</v>
      </c>
      <c r="I166" s="298">
        <v>4</v>
      </c>
      <c r="J166" s="298">
        <v>4</v>
      </c>
      <c r="K166" s="298">
        <v>0</v>
      </c>
      <c r="L166" s="298">
        <v>0</v>
      </c>
      <c r="M166" s="298">
        <v>0</v>
      </c>
      <c r="N166" s="298">
        <v>0</v>
      </c>
      <c r="O166" s="84">
        <f t="shared" si="33"/>
        <v>18</v>
      </c>
    </row>
    <row r="167" spans="1:16">
      <c r="A167" s="195"/>
      <c r="B167" s="196" t="s">
        <v>151</v>
      </c>
      <c r="C167" s="298">
        <v>0</v>
      </c>
      <c r="D167" s="298">
        <v>0</v>
      </c>
      <c r="E167" s="298">
        <v>0</v>
      </c>
      <c r="F167" s="298">
        <v>1</v>
      </c>
      <c r="G167" s="298">
        <v>0</v>
      </c>
      <c r="H167" s="298">
        <v>2</v>
      </c>
      <c r="I167" s="298">
        <v>0</v>
      </c>
      <c r="J167" s="298">
        <v>9</v>
      </c>
      <c r="K167" s="298">
        <v>0</v>
      </c>
      <c r="L167" s="298">
        <v>0</v>
      </c>
      <c r="M167" s="298">
        <v>9</v>
      </c>
      <c r="N167" s="298">
        <v>0</v>
      </c>
      <c r="O167" s="84">
        <f t="shared" si="33"/>
        <v>21</v>
      </c>
    </row>
    <row r="168" spans="1:16">
      <c r="A168" s="195"/>
      <c r="B168" s="196" t="s">
        <v>152</v>
      </c>
      <c r="C168" s="298">
        <v>0</v>
      </c>
      <c r="D168" s="298">
        <v>0</v>
      </c>
      <c r="E168" s="298">
        <v>1</v>
      </c>
      <c r="F168" s="298">
        <v>1</v>
      </c>
      <c r="G168" s="298">
        <v>1</v>
      </c>
      <c r="H168" s="298">
        <v>8</v>
      </c>
      <c r="I168" s="298">
        <v>15</v>
      </c>
      <c r="J168" s="298">
        <v>7</v>
      </c>
      <c r="K168" s="298">
        <v>4</v>
      </c>
      <c r="L168" s="298">
        <v>3</v>
      </c>
      <c r="M168" s="298">
        <v>2</v>
      </c>
      <c r="N168" s="298">
        <v>1</v>
      </c>
      <c r="O168" s="84">
        <f t="shared" si="33"/>
        <v>43</v>
      </c>
    </row>
    <row r="169" spans="1:16">
      <c r="A169" s="195"/>
      <c r="B169" s="196" t="s">
        <v>191</v>
      </c>
      <c r="C169" s="298">
        <v>2</v>
      </c>
      <c r="D169" s="298">
        <v>0</v>
      </c>
      <c r="E169" s="298">
        <v>2</v>
      </c>
      <c r="F169" s="298">
        <v>0</v>
      </c>
      <c r="G169" s="298">
        <v>6</v>
      </c>
      <c r="H169" s="298">
        <v>7</v>
      </c>
      <c r="I169" s="298">
        <v>0</v>
      </c>
      <c r="J169" s="298">
        <v>2</v>
      </c>
      <c r="K169" s="298">
        <v>2</v>
      </c>
      <c r="L169" s="298">
        <v>0</v>
      </c>
      <c r="M169" s="298">
        <v>0</v>
      </c>
      <c r="N169" s="298">
        <v>0</v>
      </c>
      <c r="O169" s="84">
        <f t="shared" si="33"/>
        <v>21</v>
      </c>
    </row>
    <row r="170" spans="1:16">
      <c r="A170" s="161"/>
      <c r="B170" s="197" t="s">
        <v>351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73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346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0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0</v>
      </c>
    </row>
    <row r="173" spans="1:16">
      <c r="A173" s="203"/>
      <c r="B173" s="200" t="s">
        <v>352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91</v>
      </c>
      <c r="B174" s="204" t="s">
        <v>71</v>
      </c>
      <c r="C174" s="167" t="s">
        <v>64</v>
      </c>
      <c r="D174" s="167" t="s">
        <v>65</v>
      </c>
      <c r="E174" s="167" t="s">
        <v>46</v>
      </c>
      <c r="F174" s="167" t="s">
        <v>47</v>
      </c>
      <c r="G174" s="167" t="s">
        <v>48</v>
      </c>
      <c r="H174" s="167" t="s">
        <v>49</v>
      </c>
      <c r="I174" s="167" t="s">
        <v>50</v>
      </c>
      <c r="J174" s="167" t="s">
        <v>51</v>
      </c>
      <c r="K174" s="167" t="s">
        <v>52</v>
      </c>
      <c r="L174" s="167" t="s">
        <v>53</v>
      </c>
      <c r="M174" s="167" t="s">
        <v>54</v>
      </c>
      <c r="N174" s="167" t="s">
        <v>55</v>
      </c>
      <c r="O174" s="167" t="s">
        <v>41</v>
      </c>
    </row>
    <row r="175" spans="1:16">
      <c r="A175" s="195"/>
      <c r="B175" s="196" t="s">
        <v>349</v>
      </c>
      <c r="C175" s="299">
        <v>3</v>
      </c>
      <c r="D175" s="299">
        <v>11</v>
      </c>
      <c r="E175" s="299">
        <v>6</v>
      </c>
      <c r="F175" s="299">
        <v>0</v>
      </c>
      <c r="G175" s="299">
        <v>1</v>
      </c>
      <c r="H175" s="299">
        <v>0</v>
      </c>
      <c r="I175" s="299">
        <v>7</v>
      </c>
      <c r="J175" s="299">
        <v>15</v>
      </c>
      <c r="K175" s="299">
        <v>0</v>
      </c>
      <c r="L175" s="299">
        <v>3</v>
      </c>
      <c r="M175" s="299">
        <v>0</v>
      </c>
      <c r="N175" s="299">
        <v>0</v>
      </c>
      <c r="O175" s="84">
        <f t="shared" ref="O175:O182" si="35">SUM(C175:N175)</f>
        <v>46</v>
      </c>
    </row>
    <row r="176" spans="1:16">
      <c r="A176" s="195"/>
      <c r="B176" s="196" t="s">
        <v>350</v>
      </c>
      <c r="C176" s="299">
        <v>0</v>
      </c>
      <c r="D176" s="299">
        <v>0</v>
      </c>
      <c r="E176" s="299">
        <v>0</v>
      </c>
      <c r="F176" s="299">
        <v>0</v>
      </c>
      <c r="G176" s="299">
        <v>0</v>
      </c>
      <c r="H176" s="299">
        <v>11</v>
      </c>
      <c r="I176" s="299">
        <v>17</v>
      </c>
      <c r="J176" s="299">
        <v>2</v>
      </c>
      <c r="K176" s="299">
        <v>2</v>
      </c>
      <c r="L176" s="299">
        <v>0</v>
      </c>
      <c r="M176" s="299">
        <v>0</v>
      </c>
      <c r="N176" s="299">
        <v>0</v>
      </c>
      <c r="O176" s="84">
        <f t="shared" si="35"/>
        <v>32</v>
      </c>
    </row>
    <row r="177" spans="1:16">
      <c r="A177" s="195"/>
      <c r="B177" s="196" t="s">
        <v>151</v>
      </c>
      <c r="C177" s="299">
        <v>0</v>
      </c>
      <c r="D177" s="299">
        <v>0</v>
      </c>
      <c r="E177" s="299">
        <v>0</v>
      </c>
      <c r="F177" s="299">
        <v>1</v>
      </c>
      <c r="G177" s="299">
        <v>12</v>
      </c>
      <c r="H177" s="299">
        <v>7</v>
      </c>
      <c r="I177" s="299">
        <v>4</v>
      </c>
      <c r="J177" s="299">
        <v>1</v>
      </c>
      <c r="K177" s="299">
        <v>1</v>
      </c>
      <c r="L177" s="299">
        <v>0</v>
      </c>
      <c r="M177" s="299">
        <v>1</v>
      </c>
      <c r="N177" s="299">
        <v>0</v>
      </c>
      <c r="O177" s="84">
        <f t="shared" si="35"/>
        <v>27</v>
      </c>
    </row>
    <row r="178" spans="1:16">
      <c r="A178" s="195"/>
      <c r="B178" s="196" t="s">
        <v>152</v>
      </c>
      <c r="C178" s="299">
        <v>0</v>
      </c>
      <c r="D178" s="299">
        <v>0</v>
      </c>
      <c r="E178" s="299">
        <v>1</v>
      </c>
      <c r="F178" s="299">
        <v>0</v>
      </c>
      <c r="G178" s="299">
        <v>5</v>
      </c>
      <c r="H178" s="299">
        <v>10</v>
      </c>
      <c r="I178" s="299">
        <v>9</v>
      </c>
      <c r="J178" s="299">
        <v>4</v>
      </c>
      <c r="K178" s="299">
        <v>4</v>
      </c>
      <c r="L178" s="299">
        <v>4</v>
      </c>
      <c r="M178" s="299">
        <v>2</v>
      </c>
      <c r="N178" s="299">
        <v>4</v>
      </c>
      <c r="O178" s="84">
        <f t="shared" si="35"/>
        <v>43</v>
      </c>
    </row>
    <row r="179" spans="1:16">
      <c r="A179" s="195"/>
      <c r="B179" s="196" t="s">
        <v>191</v>
      </c>
      <c r="C179" s="299">
        <v>12</v>
      </c>
      <c r="D179" s="299">
        <v>0</v>
      </c>
      <c r="E179" s="299">
        <v>3</v>
      </c>
      <c r="F179" s="299">
        <v>6</v>
      </c>
      <c r="G179" s="299">
        <v>2</v>
      </c>
      <c r="H179" s="299">
        <v>1</v>
      </c>
      <c r="I179" s="299">
        <v>7</v>
      </c>
      <c r="J179" s="299">
        <v>3</v>
      </c>
      <c r="K179" s="299">
        <v>1</v>
      </c>
      <c r="L179" s="299">
        <v>0</v>
      </c>
      <c r="M179" s="299">
        <v>1</v>
      </c>
      <c r="N179" s="299">
        <v>0</v>
      </c>
      <c r="O179" s="84">
        <f t="shared" si="35"/>
        <v>36</v>
      </c>
    </row>
    <row r="180" spans="1:16">
      <c r="A180" s="161"/>
      <c r="B180" s="197" t="s">
        <v>351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73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346</v>
      </c>
      <c r="C182" s="88">
        <f>รายเดือน64!B22</f>
        <v>0</v>
      </c>
      <c r="D182" s="88">
        <f>รายเดือน64!C22</f>
        <v>0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0</v>
      </c>
    </row>
    <row r="183" spans="1:16">
      <c r="A183" s="203"/>
      <c r="B183" s="200" t="s">
        <v>352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92</v>
      </c>
      <c r="B184" s="204" t="s">
        <v>71</v>
      </c>
      <c r="C184" s="167" t="s">
        <v>64</v>
      </c>
      <c r="D184" s="167" t="s">
        <v>65</v>
      </c>
      <c r="E184" s="167" t="s">
        <v>46</v>
      </c>
      <c r="F184" s="167" t="s">
        <v>47</v>
      </c>
      <c r="G184" s="167" t="s">
        <v>48</v>
      </c>
      <c r="H184" s="167" t="s">
        <v>49</v>
      </c>
      <c r="I184" s="167" t="s">
        <v>50</v>
      </c>
      <c r="J184" s="167" t="s">
        <v>51</v>
      </c>
      <c r="K184" s="167" t="s">
        <v>52</v>
      </c>
      <c r="L184" s="167" t="s">
        <v>53</v>
      </c>
      <c r="M184" s="167" t="s">
        <v>54</v>
      </c>
      <c r="N184" s="167" t="s">
        <v>55</v>
      </c>
      <c r="O184" s="167" t="s">
        <v>41</v>
      </c>
    </row>
    <row r="185" spans="1:16">
      <c r="A185" s="195"/>
      <c r="B185" s="196" t="s">
        <v>349</v>
      </c>
      <c r="C185" s="300">
        <v>0</v>
      </c>
      <c r="D185" s="300">
        <v>1</v>
      </c>
      <c r="E185" s="300">
        <v>2</v>
      </c>
      <c r="F185" s="300">
        <v>0</v>
      </c>
      <c r="G185" s="300">
        <v>0</v>
      </c>
      <c r="H185" s="300">
        <v>2</v>
      </c>
      <c r="I185" s="300">
        <v>5</v>
      </c>
      <c r="J185" s="300">
        <v>13</v>
      </c>
      <c r="K185" s="300">
        <v>11</v>
      </c>
      <c r="L185" s="300">
        <v>5</v>
      </c>
      <c r="M185" s="300">
        <v>0</v>
      </c>
      <c r="N185" s="300">
        <v>3</v>
      </c>
      <c r="O185" s="84">
        <f t="shared" ref="O185:O192" si="37">SUM(C185:N185)</f>
        <v>42</v>
      </c>
    </row>
    <row r="186" spans="1:16">
      <c r="A186" s="195"/>
      <c r="B186" s="196" t="s">
        <v>350</v>
      </c>
      <c r="C186" s="300">
        <v>0</v>
      </c>
      <c r="D186" s="300">
        <v>2</v>
      </c>
      <c r="E186" s="300">
        <v>0</v>
      </c>
      <c r="F186" s="300">
        <v>1</v>
      </c>
      <c r="G186" s="300">
        <v>1</v>
      </c>
      <c r="H186" s="300">
        <v>15</v>
      </c>
      <c r="I186" s="300">
        <v>5</v>
      </c>
      <c r="J186" s="300">
        <v>3</v>
      </c>
      <c r="K186" s="300">
        <v>0</v>
      </c>
      <c r="L186" s="300">
        <v>3</v>
      </c>
      <c r="M186" s="300">
        <v>0</v>
      </c>
      <c r="N186" s="300">
        <v>1</v>
      </c>
      <c r="O186" s="84">
        <f t="shared" si="37"/>
        <v>31</v>
      </c>
    </row>
    <row r="187" spans="1:16">
      <c r="A187" s="195"/>
      <c r="B187" s="196" t="s">
        <v>151</v>
      </c>
      <c r="C187" s="300">
        <v>0</v>
      </c>
      <c r="D187" s="300">
        <v>0</v>
      </c>
      <c r="E187" s="300">
        <v>0</v>
      </c>
      <c r="F187" s="300">
        <v>0</v>
      </c>
      <c r="G187" s="300">
        <v>0</v>
      </c>
      <c r="H187" s="300">
        <v>2</v>
      </c>
      <c r="I187" s="300">
        <v>5</v>
      </c>
      <c r="J187" s="300">
        <v>3</v>
      </c>
      <c r="K187" s="300">
        <v>4</v>
      </c>
      <c r="L187" s="300">
        <v>4</v>
      </c>
      <c r="M187" s="300">
        <v>3</v>
      </c>
      <c r="N187" s="300">
        <v>3</v>
      </c>
      <c r="O187" s="84">
        <f t="shared" si="37"/>
        <v>24</v>
      </c>
    </row>
    <row r="188" spans="1:16">
      <c r="A188" s="195"/>
      <c r="B188" s="196" t="s">
        <v>152</v>
      </c>
      <c r="C188" s="300">
        <v>5</v>
      </c>
      <c r="D188" s="300">
        <v>3</v>
      </c>
      <c r="E188" s="300">
        <v>3</v>
      </c>
      <c r="F188" s="300">
        <v>2</v>
      </c>
      <c r="G188" s="300">
        <v>7</v>
      </c>
      <c r="H188" s="300">
        <v>17</v>
      </c>
      <c r="I188" s="300">
        <v>17</v>
      </c>
      <c r="J188" s="300">
        <v>16</v>
      </c>
      <c r="K188" s="300">
        <v>21</v>
      </c>
      <c r="L188" s="300">
        <v>11</v>
      </c>
      <c r="M188" s="300">
        <v>2</v>
      </c>
      <c r="N188" s="300">
        <v>0</v>
      </c>
      <c r="O188" s="84">
        <f t="shared" si="37"/>
        <v>104</v>
      </c>
    </row>
    <row r="189" spans="1:16">
      <c r="A189" s="195"/>
      <c r="B189" s="196" t="s">
        <v>191</v>
      </c>
      <c r="C189" s="300">
        <v>0</v>
      </c>
      <c r="D189" s="300">
        <v>2</v>
      </c>
      <c r="E189" s="300">
        <v>0</v>
      </c>
      <c r="F189" s="300">
        <v>0</v>
      </c>
      <c r="G189" s="300">
        <v>2</v>
      </c>
      <c r="H189" s="300">
        <v>1</v>
      </c>
      <c r="I189" s="300">
        <v>6</v>
      </c>
      <c r="J189" s="300">
        <v>6</v>
      </c>
      <c r="K189" s="300">
        <v>2</v>
      </c>
      <c r="L189" s="300">
        <v>0</v>
      </c>
      <c r="M189" s="300">
        <v>0</v>
      </c>
      <c r="N189" s="300">
        <v>0</v>
      </c>
      <c r="O189" s="84">
        <f t="shared" si="37"/>
        <v>19</v>
      </c>
    </row>
    <row r="190" spans="1:16">
      <c r="A190" s="161"/>
      <c r="B190" s="197" t="s">
        <v>351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73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346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352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71</v>
      </c>
      <c r="C194" s="167" t="s">
        <v>64</v>
      </c>
      <c r="D194" s="167" t="s">
        <v>65</v>
      </c>
      <c r="E194" s="167" t="s">
        <v>46</v>
      </c>
      <c r="F194" s="167" t="s">
        <v>47</v>
      </c>
      <c r="G194" s="167" t="s">
        <v>48</v>
      </c>
      <c r="H194" s="167" t="s">
        <v>49</v>
      </c>
      <c r="I194" s="167" t="s">
        <v>50</v>
      </c>
      <c r="J194" s="167" t="s">
        <v>51</v>
      </c>
      <c r="K194" s="167" t="s">
        <v>52</v>
      </c>
      <c r="L194" s="167" t="s">
        <v>53</v>
      </c>
      <c r="M194" s="167" t="s">
        <v>54</v>
      </c>
      <c r="N194" s="167" t="s">
        <v>55</v>
      </c>
      <c r="O194" s="167" t="s">
        <v>41</v>
      </c>
    </row>
    <row r="195" spans="1:16">
      <c r="A195" s="195"/>
      <c r="B195" s="196" t="s">
        <v>349</v>
      </c>
      <c r="C195" s="301">
        <v>8</v>
      </c>
      <c r="D195" s="301">
        <v>4</v>
      </c>
      <c r="E195" s="301">
        <v>1</v>
      </c>
      <c r="F195" s="301">
        <v>0</v>
      </c>
      <c r="G195" s="301">
        <v>1</v>
      </c>
      <c r="H195" s="301">
        <v>5</v>
      </c>
      <c r="I195" s="301">
        <v>10</v>
      </c>
      <c r="J195" s="301">
        <v>8</v>
      </c>
      <c r="K195" s="301">
        <v>3</v>
      </c>
      <c r="L195" s="301">
        <v>2</v>
      </c>
      <c r="M195" s="301">
        <v>4</v>
      </c>
      <c r="N195" s="301">
        <v>0</v>
      </c>
      <c r="O195" s="84">
        <f t="shared" ref="O195:O202" si="39">SUM(C195:N195)</f>
        <v>46</v>
      </c>
    </row>
    <row r="196" spans="1:16">
      <c r="A196" s="195"/>
      <c r="B196" s="196" t="s">
        <v>350</v>
      </c>
      <c r="C196" s="301">
        <v>0</v>
      </c>
      <c r="D196" s="301">
        <v>0</v>
      </c>
      <c r="E196" s="301">
        <v>0</v>
      </c>
      <c r="F196" s="301">
        <v>0</v>
      </c>
      <c r="G196" s="301">
        <v>1</v>
      </c>
      <c r="H196" s="301">
        <v>1</v>
      </c>
      <c r="I196" s="301">
        <v>2</v>
      </c>
      <c r="J196" s="301">
        <v>3</v>
      </c>
      <c r="K196" s="301">
        <v>0</v>
      </c>
      <c r="L196" s="301">
        <v>1</v>
      </c>
      <c r="M196" s="301">
        <v>0</v>
      </c>
      <c r="N196" s="301">
        <v>0</v>
      </c>
      <c r="O196" s="84">
        <f t="shared" si="39"/>
        <v>8</v>
      </c>
    </row>
    <row r="197" spans="1:16">
      <c r="A197" s="195"/>
      <c r="B197" s="196" t="s">
        <v>151</v>
      </c>
      <c r="C197" s="301">
        <v>0</v>
      </c>
      <c r="D197" s="301">
        <v>0</v>
      </c>
      <c r="E197" s="301">
        <v>0</v>
      </c>
      <c r="F197" s="301">
        <v>3</v>
      </c>
      <c r="G197" s="301">
        <v>23</v>
      </c>
      <c r="H197" s="301">
        <v>8</v>
      </c>
      <c r="I197" s="301">
        <v>4</v>
      </c>
      <c r="J197" s="301">
        <v>7</v>
      </c>
      <c r="K197" s="301">
        <v>1</v>
      </c>
      <c r="L197" s="301">
        <v>1</v>
      </c>
      <c r="M197" s="301">
        <v>5</v>
      </c>
      <c r="N197" s="301">
        <v>1</v>
      </c>
      <c r="O197" s="84">
        <f t="shared" si="39"/>
        <v>53</v>
      </c>
    </row>
    <row r="198" spans="1:16">
      <c r="A198" s="195"/>
      <c r="B198" s="196" t="s">
        <v>152</v>
      </c>
      <c r="C198" s="301">
        <v>0</v>
      </c>
      <c r="D198" s="301">
        <v>1</v>
      </c>
      <c r="E198" s="301">
        <v>0</v>
      </c>
      <c r="F198" s="301">
        <v>0</v>
      </c>
      <c r="G198" s="301">
        <v>4</v>
      </c>
      <c r="H198" s="301">
        <v>11</v>
      </c>
      <c r="I198" s="301">
        <v>8</v>
      </c>
      <c r="J198" s="301">
        <v>15</v>
      </c>
      <c r="K198" s="301">
        <v>13</v>
      </c>
      <c r="L198" s="301">
        <v>5</v>
      </c>
      <c r="M198" s="301">
        <v>2</v>
      </c>
      <c r="N198" s="301">
        <v>3</v>
      </c>
      <c r="O198" s="84">
        <f t="shared" si="39"/>
        <v>62</v>
      </c>
    </row>
    <row r="199" spans="1:16">
      <c r="A199" s="195"/>
      <c r="B199" s="196" t="s">
        <v>191</v>
      </c>
      <c r="C199" s="301">
        <v>0</v>
      </c>
      <c r="D199" s="301">
        <v>0</v>
      </c>
      <c r="E199" s="301">
        <v>1</v>
      </c>
      <c r="F199" s="301">
        <v>4</v>
      </c>
      <c r="G199" s="301">
        <v>2</v>
      </c>
      <c r="H199" s="301">
        <v>10</v>
      </c>
      <c r="I199" s="301">
        <v>21</v>
      </c>
      <c r="J199" s="301">
        <v>11</v>
      </c>
      <c r="K199" s="301">
        <v>6</v>
      </c>
      <c r="L199" s="301">
        <v>0</v>
      </c>
      <c r="M199" s="301">
        <v>1</v>
      </c>
      <c r="N199" s="301">
        <v>1</v>
      </c>
      <c r="O199" s="84">
        <f t="shared" si="39"/>
        <v>57</v>
      </c>
    </row>
    <row r="200" spans="1:16">
      <c r="A200" s="161"/>
      <c r="B200" s="197" t="s">
        <v>351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73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346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352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71</v>
      </c>
      <c r="C204" s="167" t="s">
        <v>64</v>
      </c>
      <c r="D204" s="167" t="s">
        <v>65</v>
      </c>
      <c r="E204" s="167" t="s">
        <v>46</v>
      </c>
      <c r="F204" s="167" t="s">
        <v>47</v>
      </c>
      <c r="G204" s="167" t="s">
        <v>48</v>
      </c>
      <c r="H204" s="167" t="s">
        <v>49</v>
      </c>
      <c r="I204" s="167" t="s">
        <v>50</v>
      </c>
      <c r="J204" s="167" t="s">
        <v>51</v>
      </c>
      <c r="K204" s="167" t="s">
        <v>52</v>
      </c>
      <c r="L204" s="167" t="s">
        <v>53</v>
      </c>
      <c r="M204" s="167" t="s">
        <v>54</v>
      </c>
      <c r="N204" s="167" t="s">
        <v>55</v>
      </c>
      <c r="O204" s="167" t="s">
        <v>41</v>
      </c>
    </row>
    <row r="205" spans="1:16">
      <c r="A205" s="195"/>
      <c r="B205" s="196" t="s">
        <v>349</v>
      </c>
      <c r="C205" s="302">
        <v>3</v>
      </c>
      <c r="D205" s="302">
        <v>1</v>
      </c>
      <c r="E205" s="302">
        <v>1</v>
      </c>
      <c r="F205" s="302">
        <v>0</v>
      </c>
      <c r="G205" s="302">
        <v>0</v>
      </c>
      <c r="H205" s="302">
        <v>1</v>
      </c>
      <c r="I205" s="302">
        <v>2</v>
      </c>
      <c r="J205" s="302">
        <v>2</v>
      </c>
      <c r="K205" s="302">
        <v>0</v>
      </c>
      <c r="L205" s="302">
        <v>1</v>
      </c>
      <c r="M205" s="302">
        <v>0</v>
      </c>
      <c r="N205" s="302">
        <v>0</v>
      </c>
      <c r="O205" s="84">
        <f t="shared" ref="O205:O212" si="41">SUM(C205:N205)</f>
        <v>11</v>
      </c>
    </row>
    <row r="206" spans="1:16">
      <c r="A206" s="195"/>
      <c r="B206" s="196" t="s">
        <v>350</v>
      </c>
      <c r="C206" s="302">
        <v>0</v>
      </c>
      <c r="D206" s="302">
        <v>0</v>
      </c>
      <c r="E206" s="302">
        <v>0</v>
      </c>
      <c r="F206" s="302">
        <v>1</v>
      </c>
      <c r="G206" s="302">
        <v>0</v>
      </c>
      <c r="H206" s="302">
        <v>4</v>
      </c>
      <c r="I206" s="302">
        <v>0</v>
      </c>
      <c r="J206" s="302">
        <v>0</v>
      </c>
      <c r="K206" s="302">
        <v>0</v>
      </c>
      <c r="L206" s="302">
        <v>0</v>
      </c>
      <c r="M206" s="302">
        <v>0</v>
      </c>
      <c r="N206" s="302">
        <v>0</v>
      </c>
      <c r="O206" s="84">
        <f t="shared" si="41"/>
        <v>5</v>
      </c>
    </row>
    <row r="207" spans="1:16">
      <c r="A207" s="195"/>
      <c r="B207" s="196" t="s">
        <v>151</v>
      </c>
      <c r="C207" s="302">
        <v>0</v>
      </c>
      <c r="D207" s="302">
        <v>0</v>
      </c>
      <c r="E207" s="302">
        <v>0</v>
      </c>
      <c r="F207" s="302">
        <v>1</v>
      </c>
      <c r="G207" s="302">
        <v>24</v>
      </c>
      <c r="H207" s="302">
        <v>6</v>
      </c>
      <c r="I207" s="302">
        <v>2</v>
      </c>
      <c r="J207" s="302">
        <v>19</v>
      </c>
      <c r="K207" s="302">
        <v>8</v>
      </c>
      <c r="L207" s="302">
        <v>0</v>
      </c>
      <c r="M207" s="302">
        <v>2</v>
      </c>
      <c r="N207" s="302">
        <v>0</v>
      </c>
      <c r="O207" s="84">
        <f t="shared" si="41"/>
        <v>62</v>
      </c>
    </row>
    <row r="208" spans="1:16">
      <c r="A208" s="195"/>
      <c r="B208" s="196" t="s">
        <v>152</v>
      </c>
      <c r="C208" s="302">
        <v>0</v>
      </c>
      <c r="D208" s="302">
        <v>0</v>
      </c>
      <c r="E208" s="302">
        <v>0</v>
      </c>
      <c r="F208" s="302">
        <v>0</v>
      </c>
      <c r="G208" s="302">
        <v>3</v>
      </c>
      <c r="H208" s="302">
        <v>5</v>
      </c>
      <c r="I208" s="302">
        <v>1</v>
      </c>
      <c r="J208" s="302">
        <v>3</v>
      </c>
      <c r="K208" s="302">
        <v>1</v>
      </c>
      <c r="L208" s="302">
        <v>1</v>
      </c>
      <c r="M208" s="302">
        <v>0</v>
      </c>
      <c r="N208" s="302">
        <v>1</v>
      </c>
      <c r="O208" s="84">
        <f t="shared" si="41"/>
        <v>15</v>
      </c>
    </row>
    <row r="209" spans="1:17">
      <c r="A209" s="195"/>
      <c r="B209" s="196" t="s">
        <v>191</v>
      </c>
      <c r="C209" s="302">
        <v>0</v>
      </c>
      <c r="D209" s="302">
        <v>0</v>
      </c>
      <c r="E209" s="302">
        <v>0</v>
      </c>
      <c r="F209" s="302">
        <v>0</v>
      </c>
      <c r="G209" s="302">
        <v>2</v>
      </c>
      <c r="H209" s="302">
        <v>6</v>
      </c>
      <c r="I209" s="302">
        <v>19</v>
      </c>
      <c r="J209" s="302">
        <v>5</v>
      </c>
      <c r="K209" s="302">
        <v>0</v>
      </c>
      <c r="L209" s="302">
        <v>1</v>
      </c>
      <c r="M209" s="302">
        <v>1</v>
      </c>
      <c r="N209" s="302">
        <v>0</v>
      </c>
      <c r="O209" s="84">
        <f t="shared" si="41"/>
        <v>34</v>
      </c>
    </row>
    <row r="210" spans="1:17">
      <c r="A210" s="161"/>
      <c r="B210" s="197" t="s">
        <v>351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73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346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352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71</v>
      </c>
      <c r="C214" s="167" t="s">
        <v>64</v>
      </c>
      <c r="D214" s="167" t="s">
        <v>65</v>
      </c>
      <c r="E214" s="167" t="s">
        <v>46</v>
      </c>
      <c r="F214" s="167" t="s">
        <v>47</v>
      </c>
      <c r="G214" s="167" t="s">
        <v>48</v>
      </c>
      <c r="H214" s="167" t="s">
        <v>49</v>
      </c>
      <c r="I214" s="167" t="s">
        <v>50</v>
      </c>
      <c r="J214" s="167" t="s">
        <v>51</v>
      </c>
      <c r="K214" s="167" t="s">
        <v>52</v>
      </c>
      <c r="L214" s="167" t="s">
        <v>53</v>
      </c>
      <c r="M214" s="167" t="s">
        <v>54</v>
      </c>
      <c r="N214" s="167" t="s">
        <v>55</v>
      </c>
      <c r="O214" s="167" t="s">
        <v>41</v>
      </c>
    </row>
    <row r="215" spans="1:17">
      <c r="A215" s="195"/>
      <c r="B215" s="196" t="s">
        <v>349</v>
      </c>
      <c r="C215" s="303">
        <v>1</v>
      </c>
      <c r="D215" s="303">
        <v>0</v>
      </c>
      <c r="E215" s="303">
        <v>0</v>
      </c>
      <c r="F215" s="303">
        <v>0</v>
      </c>
      <c r="G215" s="303">
        <v>0</v>
      </c>
      <c r="H215" s="303">
        <v>2</v>
      </c>
      <c r="I215" s="303">
        <v>0</v>
      </c>
      <c r="J215" s="303">
        <v>3</v>
      </c>
      <c r="K215" s="303">
        <v>0</v>
      </c>
      <c r="L215" s="303">
        <v>0</v>
      </c>
      <c r="M215" s="303">
        <v>0</v>
      </c>
      <c r="N215" s="303">
        <v>0</v>
      </c>
      <c r="O215" s="84">
        <f t="shared" ref="O215:O222" si="43">SUM(C215:N215)</f>
        <v>6</v>
      </c>
    </row>
    <row r="216" spans="1:17">
      <c r="A216" s="195"/>
      <c r="B216" s="196" t="s">
        <v>350</v>
      </c>
      <c r="C216" s="303">
        <v>0</v>
      </c>
      <c r="D216" s="303">
        <v>0</v>
      </c>
      <c r="E216" s="303">
        <v>0</v>
      </c>
      <c r="F216" s="303">
        <v>0</v>
      </c>
      <c r="G216" s="303">
        <v>0</v>
      </c>
      <c r="H216" s="303">
        <v>0</v>
      </c>
      <c r="I216" s="303">
        <v>2</v>
      </c>
      <c r="J216" s="303">
        <v>1</v>
      </c>
      <c r="K216" s="303">
        <v>0</v>
      </c>
      <c r="L216" s="303">
        <v>0</v>
      </c>
      <c r="M216" s="303">
        <v>0</v>
      </c>
      <c r="N216" s="303">
        <v>0</v>
      </c>
      <c r="O216" s="84">
        <f t="shared" si="43"/>
        <v>3</v>
      </c>
    </row>
    <row r="217" spans="1:17">
      <c r="A217" s="195"/>
      <c r="B217" s="196" t="s">
        <v>151</v>
      </c>
      <c r="C217" s="303">
        <v>0</v>
      </c>
      <c r="D217" s="303">
        <v>0</v>
      </c>
      <c r="E217" s="303">
        <v>1</v>
      </c>
      <c r="F217" s="303">
        <v>0</v>
      </c>
      <c r="G217" s="303">
        <v>2</v>
      </c>
      <c r="H217" s="303">
        <v>8</v>
      </c>
      <c r="I217" s="303">
        <v>3</v>
      </c>
      <c r="J217" s="303">
        <v>3</v>
      </c>
      <c r="K217" s="303">
        <v>0</v>
      </c>
      <c r="L217" s="303">
        <v>1</v>
      </c>
      <c r="M217" s="303">
        <v>0</v>
      </c>
      <c r="N217" s="303">
        <v>1</v>
      </c>
      <c r="O217" s="84">
        <f t="shared" si="43"/>
        <v>19</v>
      </c>
    </row>
    <row r="218" spans="1:17">
      <c r="A218" s="195"/>
      <c r="B218" s="196" t="s">
        <v>152</v>
      </c>
      <c r="C218" s="303">
        <v>0</v>
      </c>
      <c r="D218" s="303">
        <v>0</v>
      </c>
      <c r="E218" s="303">
        <v>1</v>
      </c>
      <c r="F218" s="303">
        <v>2</v>
      </c>
      <c r="G218" s="303">
        <v>4</v>
      </c>
      <c r="H218" s="303">
        <v>18</v>
      </c>
      <c r="I218" s="303">
        <v>7</v>
      </c>
      <c r="J218" s="303">
        <v>7</v>
      </c>
      <c r="K218" s="303">
        <v>6</v>
      </c>
      <c r="L218" s="303">
        <v>5</v>
      </c>
      <c r="M218" s="303">
        <v>2</v>
      </c>
      <c r="N218" s="303">
        <v>0</v>
      </c>
      <c r="O218" s="84">
        <f t="shared" si="43"/>
        <v>52</v>
      </c>
    </row>
    <row r="219" spans="1:17">
      <c r="A219" s="195"/>
      <c r="B219" s="196" t="s">
        <v>191</v>
      </c>
      <c r="C219" s="303">
        <v>0</v>
      </c>
      <c r="D219" s="303">
        <v>1</v>
      </c>
      <c r="E219" s="303">
        <v>1</v>
      </c>
      <c r="F219" s="303">
        <v>1</v>
      </c>
      <c r="G219" s="303">
        <v>1</v>
      </c>
      <c r="H219" s="303">
        <v>9</v>
      </c>
      <c r="I219" s="303">
        <v>15</v>
      </c>
      <c r="J219" s="303">
        <v>5</v>
      </c>
      <c r="K219" s="303">
        <v>7</v>
      </c>
      <c r="L219" s="303">
        <v>0</v>
      </c>
      <c r="M219" s="303">
        <v>0</v>
      </c>
      <c r="N219" s="303">
        <v>0</v>
      </c>
      <c r="O219" s="84">
        <f t="shared" si="43"/>
        <v>40</v>
      </c>
    </row>
    <row r="220" spans="1:17">
      <c r="A220" s="161"/>
      <c r="B220" s="197" t="s">
        <v>351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73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346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352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ภาพรวมจังหวัด</vt:lpstr>
      <vt:lpstr>รายเดือน64</vt:lpstr>
      <vt:lpstr>แยก3 รหัส</vt:lpstr>
      <vt:lpstr> สัปดาห์ที่ 4 (อำเภอ)</vt:lpstr>
      <vt:lpstr>รายตำบลwk 4</vt:lpstr>
      <vt:lpstr>รายงานหมู่บ้าน รง 506</vt:lpstr>
      <vt:lpstr>มัธยฐานรายอำเภอ64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2020-12-21T12:40:09Z</cp:lastPrinted>
  <dcterms:created xsi:type="dcterms:W3CDTF">2003-01-11T05:04:10Z</dcterms:created>
  <dcterms:modified xsi:type="dcterms:W3CDTF">2021-02-08T08:25:44Z</dcterms:modified>
</cp:coreProperties>
</file>