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120" yWindow="105" windowWidth="10845" windowHeight="5355" tabRatio="698" activeTab="1"/>
  </bookViews>
  <sheets>
    <sheet name="ภาพรวมจังหวัด" sheetId="72" r:id="rId1"/>
    <sheet name="รายเดือน61" sheetId="7" r:id="rId2"/>
    <sheet name="แยก3 รหัส" sheetId="10" r:id="rId3"/>
    <sheet name=" สัปดาห์ 23  (อำเภอ)" sheetId="33" r:id="rId4"/>
    <sheet name="มัธยฐานรายอำเภอ61" sheetId="58" r:id="rId5"/>
    <sheet name="รายตำบล wk23 " sheetId="66" r:id="rId6"/>
    <sheet name="รายหมู่บ้าน" sheetId="91" r:id="rId7"/>
    <sheet name="รายเดือน 5 ปี " sheetId="59" r:id="rId8"/>
  </sheets>
  <definedNames>
    <definedName name="_xlnm._FilterDatabase" localSheetId="1" hidden="1">รายเดือน61!$A$4:$X$28</definedName>
    <definedName name="_xlnm._FilterDatabase" localSheetId="5" hidden="1">'รายตำบล wk23 '!$A$2:$Q$197</definedName>
  </definedNames>
  <calcPr calcId="125725"/>
  <pivotCaches>
    <pivotCache cacheId="0" r:id="rId9"/>
  </pivotCaches>
</workbook>
</file>

<file path=xl/calcChain.xml><?xml version="1.0" encoding="utf-8"?>
<calcChain xmlns="http://schemas.openxmlformats.org/spreadsheetml/2006/main">
  <c r="D4" i="66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3"/>
  <c r="H162" i="58"/>
  <c r="H142"/>
  <c r="H132"/>
  <c r="H122"/>
  <c r="H102"/>
  <c r="H62"/>
  <c r="H42"/>
  <c r="H82"/>
  <c r="H212"/>
  <c r="H222"/>
  <c r="H202"/>
  <c r="H182"/>
  <c r="H192"/>
  <c r="H172"/>
  <c r="H152"/>
  <c r="H112"/>
  <c r="H92"/>
  <c r="H72"/>
  <c r="H52"/>
  <c r="H32"/>
  <c r="H12"/>
  <c r="G27" i="7"/>
  <c r="G5"/>
  <c r="G222" i="58"/>
  <c r="G212"/>
  <c r="G202"/>
  <c r="G182"/>
  <c r="G82"/>
  <c r="G22"/>
  <c r="G42"/>
  <c r="G62"/>
  <c r="G102"/>
  <c r="G122"/>
  <c r="G142"/>
  <c r="G162"/>
  <c r="G192"/>
  <c r="G172"/>
  <c r="G152"/>
  <c r="G132"/>
  <c r="G112"/>
  <c r="G92"/>
  <c r="G72"/>
  <c r="G52"/>
  <c r="G32"/>
  <c r="G12"/>
  <c r="F27" i="7"/>
  <c r="F5"/>
  <c r="F222" i="58" l="1"/>
  <c r="F212"/>
  <c r="F202"/>
  <c r="F192"/>
  <c r="F182"/>
  <c r="F172"/>
  <c r="F162"/>
  <c r="F152"/>
  <c r="F142"/>
  <c r="F132"/>
  <c r="F122"/>
  <c r="F112"/>
  <c r="F102"/>
  <c r="F92"/>
  <c r="F82"/>
  <c r="F72"/>
  <c r="F62"/>
  <c r="F52"/>
  <c r="F42"/>
  <c r="F32"/>
  <c r="F22"/>
  <c r="E27" i="7"/>
  <c r="E5" l="1"/>
  <c r="F12" i="58" s="1"/>
  <c r="I17" i="59" l="1"/>
  <c r="J17" s="1"/>
  <c r="G17"/>
  <c r="F17"/>
  <c r="E17"/>
  <c r="D17"/>
  <c r="C17"/>
  <c r="B17"/>
  <c r="H16"/>
  <c r="H15"/>
  <c r="H14"/>
  <c r="H13"/>
  <c r="H12"/>
  <c r="H11"/>
  <c r="H10"/>
  <c r="H9"/>
  <c r="H8"/>
  <c r="H7"/>
  <c r="H6"/>
  <c r="H5"/>
  <c r="D222" i="58"/>
  <c r="E222"/>
  <c r="C222"/>
  <c r="D212"/>
  <c r="E212"/>
  <c r="C212"/>
  <c r="D202"/>
  <c r="E202"/>
  <c r="C202"/>
  <c r="D192"/>
  <c r="E192"/>
  <c r="C192"/>
  <c r="D182"/>
  <c r="E182"/>
  <c r="C182"/>
  <c r="D172"/>
  <c r="E172"/>
  <c r="C172"/>
  <c r="D162"/>
  <c r="E162"/>
  <c r="C162"/>
  <c r="D152"/>
  <c r="E152"/>
  <c r="C152"/>
  <c r="D142"/>
  <c r="E142"/>
  <c r="C142"/>
  <c r="D132"/>
  <c r="E132"/>
  <c r="C132"/>
  <c r="D122"/>
  <c r="E122"/>
  <c r="C122"/>
  <c r="D112"/>
  <c r="E112"/>
  <c r="C112"/>
  <c r="D102"/>
  <c r="E102"/>
  <c r="C102"/>
  <c r="D92"/>
  <c r="E92"/>
  <c r="C92"/>
  <c r="D82"/>
  <c r="E82"/>
  <c r="C82"/>
  <c r="C83" s="1"/>
  <c r="D72"/>
  <c r="E72"/>
  <c r="C72"/>
  <c r="D62"/>
  <c r="E62"/>
  <c r="C62"/>
  <c r="D52"/>
  <c r="E52"/>
  <c r="C52"/>
  <c r="D42"/>
  <c r="E42"/>
  <c r="C42"/>
  <c r="C43" s="1"/>
  <c r="D32"/>
  <c r="E32"/>
  <c r="C32"/>
  <c r="C33" s="1"/>
  <c r="D22"/>
  <c r="E22"/>
  <c r="C22"/>
  <c r="C23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0"/>
  <c r="M200"/>
  <c r="L200"/>
  <c r="K200"/>
  <c r="J200"/>
  <c r="I200"/>
  <c r="H200"/>
  <c r="G200"/>
  <c r="F200"/>
  <c r="E200"/>
  <c r="D200"/>
  <c r="C200"/>
  <c r="O200" s="1"/>
  <c r="P201" s="1"/>
  <c r="O199"/>
  <c r="O198"/>
  <c r="O197"/>
  <c r="O196"/>
  <c r="O195"/>
  <c r="N190"/>
  <c r="M190"/>
  <c r="L190"/>
  <c r="K190"/>
  <c r="J190"/>
  <c r="I190"/>
  <c r="H190"/>
  <c r="G190"/>
  <c r="F190"/>
  <c r="E190"/>
  <c r="D190"/>
  <c r="C190"/>
  <c r="O190" s="1"/>
  <c r="P191" s="1"/>
  <c r="O189"/>
  <c r="O188"/>
  <c r="O187"/>
  <c r="O186"/>
  <c r="O185"/>
  <c r="N180"/>
  <c r="M180"/>
  <c r="L180"/>
  <c r="K180"/>
  <c r="J180"/>
  <c r="I180"/>
  <c r="H180"/>
  <c r="G180"/>
  <c r="F180"/>
  <c r="E180"/>
  <c r="D180"/>
  <c r="C180"/>
  <c r="O180" s="1"/>
  <c r="P181" s="1"/>
  <c r="O179"/>
  <c r="O178"/>
  <c r="O177"/>
  <c r="O176"/>
  <c r="O175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0"/>
  <c r="M140"/>
  <c r="L140"/>
  <c r="K140"/>
  <c r="J140"/>
  <c r="I140"/>
  <c r="H140"/>
  <c r="G140"/>
  <c r="F140"/>
  <c r="E140"/>
  <c r="D140"/>
  <c r="C140"/>
  <c r="O140" s="1"/>
  <c r="P141" s="1"/>
  <c r="O139"/>
  <c r="O138"/>
  <c r="O137"/>
  <c r="O136"/>
  <c r="O135"/>
  <c r="N130"/>
  <c r="M130"/>
  <c r="L130"/>
  <c r="K130"/>
  <c r="J130"/>
  <c r="I130"/>
  <c r="H130"/>
  <c r="G130"/>
  <c r="F130"/>
  <c r="E130"/>
  <c r="D130"/>
  <c r="C130"/>
  <c r="O130" s="1"/>
  <c r="P131" s="1"/>
  <c r="O129"/>
  <c r="O128"/>
  <c r="O127"/>
  <c r="O126"/>
  <c r="O125"/>
  <c r="N120"/>
  <c r="M120"/>
  <c r="L120"/>
  <c r="K120"/>
  <c r="J120"/>
  <c r="I120"/>
  <c r="H120"/>
  <c r="G120"/>
  <c r="F120"/>
  <c r="E120"/>
  <c r="D120"/>
  <c r="C120"/>
  <c r="O120" s="1"/>
  <c r="P121" s="1"/>
  <c r="O119"/>
  <c r="O118"/>
  <c r="O117"/>
  <c r="O116"/>
  <c r="O115"/>
  <c r="N110"/>
  <c r="M110"/>
  <c r="M111" s="1"/>
  <c r="L110"/>
  <c r="K110"/>
  <c r="J110"/>
  <c r="I110"/>
  <c r="I111" s="1"/>
  <c r="H110"/>
  <c r="G110"/>
  <c r="F110"/>
  <c r="E110"/>
  <c r="E111" s="1"/>
  <c r="D110"/>
  <c r="C110"/>
  <c r="O110" s="1"/>
  <c r="P111" s="1"/>
  <c r="O109"/>
  <c r="O108"/>
  <c r="O107"/>
  <c r="O106"/>
  <c r="O105"/>
  <c r="N100"/>
  <c r="M100"/>
  <c r="L100"/>
  <c r="K100"/>
  <c r="J100"/>
  <c r="I100"/>
  <c r="H100"/>
  <c r="G100"/>
  <c r="F100"/>
  <c r="E100"/>
  <c r="D100"/>
  <c r="C100"/>
  <c r="O100" s="1"/>
  <c r="P101" s="1"/>
  <c r="O99"/>
  <c r="O98"/>
  <c r="O97"/>
  <c r="O96"/>
  <c r="O95"/>
  <c r="N90"/>
  <c r="M90"/>
  <c r="M91" s="1"/>
  <c r="L90"/>
  <c r="K90"/>
  <c r="J90"/>
  <c r="I90"/>
  <c r="I91" s="1"/>
  <c r="H90"/>
  <c r="G90"/>
  <c r="F90"/>
  <c r="E90"/>
  <c r="E91" s="1"/>
  <c r="D90"/>
  <c r="C90"/>
  <c r="O90" s="1"/>
  <c r="P91" s="1"/>
  <c r="O89"/>
  <c r="O88"/>
  <c r="O87"/>
  <c r="O86"/>
  <c r="O85"/>
  <c r="N80"/>
  <c r="M80"/>
  <c r="L80"/>
  <c r="K80"/>
  <c r="J80"/>
  <c r="I80"/>
  <c r="H80"/>
  <c r="G80"/>
  <c r="F80"/>
  <c r="E80"/>
  <c r="D80"/>
  <c r="C80"/>
  <c r="O80" s="1"/>
  <c r="P81" s="1"/>
  <c r="O79"/>
  <c r="O78"/>
  <c r="O77"/>
  <c r="O76"/>
  <c r="O75"/>
  <c r="N70"/>
  <c r="M70"/>
  <c r="M71" s="1"/>
  <c r="L70"/>
  <c r="K70"/>
  <c r="J70"/>
  <c r="I70"/>
  <c r="I71" s="1"/>
  <c r="H70"/>
  <c r="G70"/>
  <c r="F70"/>
  <c r="E70"/>
  <c r="E71" s="1"/>
  <c r="D70"/>
  <c r="C70"/>
  <c r="O70" s="1"/>
  <c r="P71" s="1"/>
  <c r="O69"/>
  <c r="O68"/>
  <c r="O67"/>
  <c r="O66"/>
  <c r="O65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0"/>
  <c r="M50"/>
  <c r="M51" s="1"/>
  <c r="L50"/>
  <c r="K50"/>
  <c r="J50"/>
  <c r="I50"/>
  <c r="I51" s="1"/>
  <c r="H50"/>
  <c r="G50"/>
  <c r="F50"/>
  <c r="E50"/>
  <c r="E51" s="1"/>
  <c r="D50"/>
  <c r="C50"/>
  <c r="O50" s="1"/>
  <c r="P51" s="1"/>
  <c r="O49"/>
  <c r="O48"/>
  <c r="O47"/>
  <c r="O46"/>
  <c r="O45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0"/>
  <c r="M30"/>
  <c r="M31" s="1"/>
  <c r="L30"/>
  <c r="K30"/>
  <c r="J30"/>
  <c r="I30"/>
  <c r="I31" s="1"/>
  <c r="H30"/>
  <c r="G30"/>
  <c r="F30"/>
  <c r="E30"/>
  <c r="E31" s="1"/>
  <c r="D30"/>
  <c r="C30"/>
  <c r="O30" s="1"/>
  <c r="P31" s="1"/>
  <c r="O29"/>
  <c r="O28"/>
  <c r="O27"/>
  <c r="O26"/>
  <c r="O25"/>
  <c r="N20"/>
  <c r="M20"/>
  <c r="L20"/>
  <c r="K20"/>
  <c r="J20"/>
  <c r="I20"/>
  <c r="H20"/>
  <c r="G20"/>
  <c r="F20"/>
  <c r="E20"/>
  <c r="D20"/>
  <c r="C20"/>
  <c r="O20" s="1"/>
  <c r="P21" s="1"/>
  <c r="O19"/>
  <c r="O18"/>
  <c r="O17"/>
  <c r="O16"/>
  <c r="O15"/>
  <c r="N10"/>
  <c r="M10"/>
  <c r="M11" s="1"/>
  <c r="L10"/>
  <c r="K10"/>
  <c r="J10"/>
  <c r="I10"/>
  <c r="I11" s="1"/>
  <c r="H10"/>
  <c r="G10"/>
  <c r="F10"/>
  <c r="E10"/>
  <c r="E11" s="1"/>
  <c r="D10"/>
  <c r="C10"/>
  <c r="O10" s="1"/>
  <c r="P11" s="1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1"/>
  <c r="D27" i="7"/>
  <c r="D5"/>
  <c r="E12" i="58" s="1"/>
  <c r="M14" i="72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N10" s="1"/>
  <c r="M9"/>
  <c r="L9"/>
  <c r="K9"/>
  <c r="J9"/>
  <c r="I9"/>
  <c r="H9"/>
  <c r="G9"/>
  <c r="F9"/>
  <c r="E9"/>
  <c r="D9"/>
  <c r="C9"/>
  <c r="B9"/>
  <c r="N9" s="1"/>
  <c r="P11" s="1"/>
  <c r="N8"/>
  <c r="N7"/>
  <c r="N6"/>
  <c r="N5"/>
  <c r="N4"/>
  <c r="N53" i="58" l="1"/>
  <c r="O72"/>
  <c r="K83"/>
  <c r="F93"/>
  <c r="O112"/>
  <c r="K193"/>
  <c r="K33"/>
  <c r="F53"/>
  <c r="N93"/>
  <c r="K173"/>
  <c r="N23"/>
  <c r="J73"/>
  <c r="H17" i="59"/>
  <c r="I19" s="1"/>
  <c r="K12" s="1"/>
  <c r="K14"/>
  <c r="K8"/>
  <c r="K6"/>
  <c r="K13"/>
  <c r="K11"/>
  <c r="K5"/>
  <c r="K223" i="58"/>
  <c r="K213"/>
  <c r="K203"/>
  <c r="K183"/>
  <c r="K163"/>
  <c r="K153"/>
  <c r="K143"/>
  <c r="M143"/>
  <c r="N133"/>
  <c r="N123"/>
  <c r="L113"/>
  <c r="N113"/>
  <c r="H113"/>
  <c r="M113"/>
  <c r="G113"/>
  <c r="K113"/>
  <c r="D113"/>
  <c r="J103"/>
  <c r="L103"/>
  <c r="F103"/>
  <c r="N103"/>
  <c r="M103"/>
  <c r="C103"/>
  <c r="K103"/>
  <c r="G103"/>
  <c r="O102"/>
  <c r="L93"/>
  <c r="G93"/>
  <c r="C93"/>
  <c r="K93"/>
  <c r="O92"/>
  <c r="J93"/>
  <c r="M93"/>
  <c r="N83"/>
  <c r="O82"/>
  <c r="J83"/>
  <c r="M83"/>
  <c r="G83"/>
  <c r="L83"/>
  <c r="F83"/>
  <c r="K73"/>
  <c r="M73"/>
  <c r="G73"/>
  <c r="L73"/>
  <c r="F73"/>
  <c r="N73"/>
  <c r="C73"/>
  <c r="J63"/>
  <c r="L63"/>
  <c r="F63"/>
  <c r="N63"/>
  <c r="M63"/>
  <c r="C63"/>
  <c r="K63"/>
  <c r="G63"/>
  <c r="O62"/>
  <c r="L53"/>
  <c r="G53"/>
  <c r="C53"/>
  <c r="K53"/>
  <c r="O52"/>
  <c r="J53"/>
  <c r="M53"/>
  <c r="N43"/>
  <c r="O42"/>
  <c r="J43"/>
  <c r="M43"/>
  <c r="G43"/>
  <c r="K43"/>
  <c r="L43"/>
  <c r="F43"/>
  <c r="N33"/>
  <c r="O32"/>
  <c r="J33"/>
  <c r="M33"/>
  <c r="G33"/>
  <c r="L33"/>
  <c r="F33"/>
  <c r="O22"/>
  <c r="J23"/>
  <c r="K23"/>
  <c r="G23"/>
  <c r="M23"/>
  <c r="F23"/>
  <c r="F11"/>
  <c r="J11"/>
  <c r="N11"/>
  <c r="D21"/>
  <c r="H21"/>
  <c r="L21"/>
  <c r="F31"/>
  <c r="J31"/>
  <c r="N31"/>
  <c r="D41"/>
  <c r="H41"/>
  <c r="L41"/>
  <c r="D61"/>
  <c r="H61"/>
  <c r="L61"/>
  <c r="D81"/>
  <c r="H81"/>
  <c r="L81"/>
  <c r="D101"/>
  <c r="H101"/>
  <c r="L101"/>
  <c r="L141"/>
  <c r="F171"/>
  <c r="J171"/>
  <c r="N171"/>
  <c r="F181"/>
  <c r="J181"/>
  <c r="N181"/>
  <c r="F191"/>
  <c r="J191"/>
  <c r="N191"/>
  <c r="F201"/>
  <c r="J201"/>
  <c r="N201"/>
  <c r="K21"/>
  <c r="G21"/>
  <c r="C21"/>
  <c r="N41"/>
  <c r="J41"/>
  <c r="K41"/>
  <c r="G41"/>
  <c r="C41"/>
  <c r="N61"/>
  <c r="J61"/>
  <c r="F61"/>
  <c r="K61"/>
  <c r="G61"/>
  <c r="C61"/>
  <c r="N81"/>
  <c r="J81"/>
  <c r="F81"/>
  <c r="K81"/>
  <c r="G81"/>
  <c r="C81"/>
  <c r="N101"/>
  <c r="J101"/>
  <c r="F101"/>
  <c r="K101"/>
  <c r="G101"/>
  <c r="C101"/>
  <c r="K121"/>
  <c r="G121"/>
  <c r="C121"/>
  <c r="L121"/>
  <c r="H121"/>
  <c r="D121"/>
  <c r="K131"/>
  <c r="G131"/>
  <c r="C131"/>
  <c r="L131"/>
  <c r="H131"/>
  <c r="D131"/>
  <c r="M131"/>
  <c r="G141"/>
  <c r="C141"/>
  <c r="H141"/>
  <c r="D141"/>
  <c r="K141"/>
  <c r="D11"/>
  <c r="H11"/>
  <c r="L11"/>
  <c r="F21"/>
  <c r="J21"/>
  <c r="N21"/>
  <c r="D31"/>
  <c r="H31"/>
  <c r="L31"/>
  <c r="F41"/>
  <c r="D51"/>
  <c r="H51"/>
  <c r="L51"/>
  <c r="D71"/>
  <c r="H71"/>
  <c r="L71"/>
  <c r="D91"/>
  <c r="H91"/>
  <c r="L91"/>
  <c r="D111"/>
  <c r="H111"/>
  <c r="L111"/>
  <c r="F121"/>
  <c r="J121"/>
  <c r="N121"/>
  <c r="F131"/>
  <c r="J131"/>
  <c r="N131"/>
  <c r="F141"/>
  <c r="N141"/>
  <c r="K11"/>
  <c r="G11"/>
  <c r="C11"/>
  <c r="O11" s="1"/>
  <c r="K31"/>
  <c r="G31"/>
  <c r="C31"/>
  <c r="N51"/>
  <c r="J51"/>
  <c r="F51"/>
  <c r="K51"/>
  <c r="G51"/>
  <c r="C51"/>
  <c r="N71"/>
  <c r="J71"/>
  <c r="F71"/>
  <c r="K71"/>
  <c r="G71"/>
  <c r="C71"/>
  <c r="N91"/>
  <c r="J91"/>
  <c r="F91"/>
  <c r="K91"/>
  <c r="G91"/>
  <c r="C91"/>
  <c r="N111"/>
  <c r="J111"/>
  <c r="F111"/>
  <c r="K111"/>
  <c r="G111"/>
  <c r="C111"/>
  <c r="L171"/>
  <c r="H171"/>
  <c r="D171"/>
  <c r="M171"/>
  <c r="I171"/>
  <c r="E171"/>
  <c r="L181"/>
  <c r="H181"/>
  <c r="D181"/>
  <c r="M181"/>
  <c r="I181"/>
  <c r="E181"/>
  <c r="L191"/>
  <c r="H191"/>
  <c r="D191"/>
  <c r="M191"/>
  <c r="I191"/>
  <c r="E191"/>
  <c r="L201"/>
  <c r="H201"/>
  <c r="D201"/>
  <c r="M201"/>
  <c r="I201"/>
  <c r="E201"/>
  <c r="E21"/>
  <c r="I21"/>
  <c r="M21"/>
  <c r="E41"/>
  <c r="I41"/>
  <c r="M41"/>
  <c r="E61"/>
  <c r="I61"/>
  <c r="M61"/>
  <c r="E81"/>
  <c r="I81"/>
  <c r="M81"/>
  <c r="E101"/>
  <c r="I101"/>
  <c r="M101"/>
  <c r="E121"/>
  <c r="I121"/>
  <c r="M121"/>
  <c r="E131"/>
  <c r="I131"/>
  <c r="E141"/>
  <c r="I141"/>
  <c r="M141"/>
  <c r="G171"/>
  <c r="K171"/>
  <c r="G181"/>
  <c r="K181"/>
  <c r="G191"/>
  <c r="K191"/>
  <c r="G201"/>
  <c r="K201"/>
  <c r="D23"/>
  <c r="H23"/>
  <c r="L23"/>
  <c r="D33"/>
  <c r="H33"/>
  <c r="D43"/>
  <c r="H43"/>
  <c r="D53"/>
  <c r="H53"/>
  <c r="D63"/>
  <c r="H63"/>
  <c r="D73"/>
  <c r="H73"/>
  <c r="D83"/>
  <c r="H83"/>
  <c r="D93"/>
  <c r="H93"/>
  <c r="D103"/>
  <c r="H103"/>
  <c r="E113"/>
  <c r="I113"/>
  <c r="E123"/>
  <c r="I123"/>
  <c r="M123"/>
  <c r="E133"/>
  <c r="I133"/>
  <c r="M133"/>
  <c r="O142"/>
  <c r="F143"/>
  <c r="J143"/>
  <c r="N143"/>
  <c r="O152"/>
  <c r="F153"/>
  <c r="J153"/>
  <c r="N153"/>
  <c r="O162"/>
  <c r="F163"/>
  <c r="J163"/>
  <c r="N163"/>
  <c r="C171"/>
  <c r="O172"/>
  <c r="F173"/>
  <c r="J173"/>
  <c r="N173"/>
  <c r="C181"/>
  <c r="O181" s="1"/>
  <c r="O182"/>
  <c r="F183"/>
  <c r="J183"/>
  <c r="N183"/>
  <c r="C191"/>
  <c r="O191" s="1"/>
  <c r="O192"/>
  <c r="F193"/>
  <c r="J193"/>
  <c r="N193"/>
  <c r="C201"/>
  <c r="O202"/>
  <c r="F203"/>
  <c r="J203"/>
  <c r="N203"/>
  <c r="O212"/>
  <c r="F213"/>
  <c r="J213"/>
  <c r="N213"/>
  <c r="O222"/>
  <c r="F223"/>
  <c r="J223"/>
  <c r="N223"/>
  <c r="D123"/>
  <c r="H123"/>
  <c r="L123"/>
  <c r="D133"/>
  <c r="H133"/>
  <c r="L133"/>
  <c r="E143"/>
  <c r="I143"/>
  <c r="O150"/>
  <c r="P151" s="1"/>
  <c r="J151" s="1"/>
  <c r="E153"/>
  <c r="I153"/>
  <c r="M153"/>
  <c r="O160"/>
  <c r="P161" s="1"/>
  <c r="E163"/>
  <c r="I163"/>
  <c r="M163"/>
  <c r="E173"/>
  <c r="I173"/>
  <c r="M173"/>
  <c r="E183"/>
  <c r="I183"/>
  <c r="M183"/>
  <c r="E193"/>
  <c r="I193"/>
  <c r="M193"/>
  <c r="E203"/>
  <c r="I203"/>
  <c r="M203"/>
  <c r="O210"/>
  <c r="P211" s="1"/>
  <c r="G211" s="1"/>
  <c r="E213"/>
  <c r="I213"/>
  <c r="M213"/>
  <c r="O220"/>
  <c r="P221" s="1"/>
  <c r="E223"/>
  <c r="I223"/>
  <c r="M223"/>
  <c r="C123"/>
  <c r="G123"/>
  <c r="K123"/>
  <c r="C133"/>
  <c r="G133"/>
  <c r="K133"/>
  <c r="D143"/>
  <c r="H143"/>
  <c r="L143"/>
  <c r="D153"/>
  <c r="H153"/>
  <c r="L153"/>
  <c r="D163"/>
  <c r="H163"/>
  <c r="L163"/>
  <c r="D173"/>
  <c r="H173"/>
  <c r="L173"/>
  <c r="D183"/>
  <c r="H183"/>
  <c r="L183"/>
  <c r="D193"/>
  <c r="H193"/>
  <c r="L193"/>
  <c r="D203"/>
  <c r="H203"/>
  <c r="L203"/>
  <c r="D213"/>
  <c r="H213"/>
  <c r="L213"/>
  <c r="D223"/>
  <c r="H223"/>
  <c r="L223"/>
  <c r="E23"/>
  <c r="I23"/>
  <c r="E33"/>
  <c r="I33"/>
  <c r="E43"/>
  <c r="I43"/>
  <c r="E53"/>
  <c r="I53"/>
  <c r="E63"/>
  <c r="I63"/>
  <c r="E73"/>
  <c r="I73"/>
  <c r="E83"/>
  <c r="I83"/>
  <c r="E93"/>
  <c r="I93"/>
  <c r="E103"/>
  <c r="I103"/>
  <c r="F113"/>
  <c r="J113"/>
  <c r="O122"/>
  <c r="F123"/>
  <c r="J123"/>
  <c r="O132"/>
  <c r="F133"/>
  <c r="J133"/>
  <c r="C143"/>
  <c r="G143"/>
  <c r="C153"/>
  <c r="G153"/>
  <c r="C163"/>
  <c r="G163"/>
  <c r="C173"/>
  <c r="G173"/>
  <c r="C183"/>
  <c r="G183"/>
  <c r="C193"/>
  <c r="G193"/>
  <c r="C203"/>
  <c r="G203"/>
  <c r="C213"/>
  <c r="G213"/>
  <c r="C223"/>
  <c r="G223"/>
  <c r="K11" i="72"/>
  <c r="G11"/>
  <c r="C11"/>
  <c r="Q11"/>
  <c r="L11"/>
  <c r="H11"/>
  <c r="D11"/>
  <c r="M11"/>
  <c r="I11"/>
  <c r="E11"/>
  <c r="J11"/>
  <c r="F11"/>
  <c r="B11"/>
  <c r="K7" i="59" l="1"/>
  <c r="K17" s="1"/>
  <c r="K10"/>
  <c r="K16"/>
  <c r="K15"/>
  <c r="K9"/>
  <c r="L221" i="58"/>
  <c r="H221"/>
  <c r="D221"/>
  <c r="M221"/>
  <c r="I221"/>
  <c r="E221"/>
  <c r="L161"/>
  <c r="H161"/>
  <c r="D161"/>
  <c r="M161"/>
  <c r="I161"/>
  <c r="E161"/>
  <c r="O201"/>
  <c r="C211"/>
  <c r="O171"/>
  <c r="K161"/>
  <c r="F151"/>
  <c r="O111"/>
  <c r="O71"/>
  <c r="O31"/>
  <c r="F221"/>
  <c r="J211"/>
  <c r="O101"/>
  <c r="O61"/>
  <c r="N161"/>
  <c r="C221"/>
  <c r="O221" s="1"/>
  <c r="J221"/>
  <c r="N211"/>
  <c r="O131"/>
  <c r="O21"/>
  <c r="L211"/>
  <c r="H211"/>
  <c r="D211"/>
  <c r="M211"/>
  <c r="I211"/>
  <c r="E211"/>
  <c r="L151"/>
  <c r="H151"/>
  <c r="D151"/>
  <c r="M151"/>
  <c r="I151"/>
  <c r="E151"/>
  <c r="C151"/>
  <c r="N151"/>
  <c r="O91"/>
  <c r="O51"/>
  <c r="N221"/>
  <c r="G151"/>
  <c r="G221"/>
  <c r="O81"/>
  <c r="O41"/>
  <c r="K211"/>
  <c r="F161"/>
  <c r="C161"/>
  <c r="O161" s="1"/>
  <c r="G161"/>
  <c r="K151"/>
  <c r="K221"/>
  <c r="F211"/>
  <c r="O141"/>
  <c r="O121"/>
  <c r="J161"/>
  <c r="N11" i="72"/>
  <c r="E196" i="66"/>
  <c r="F196"/>
  <c r="G196"/>
  <c r="H196"/>
  <c r="BB25" i="33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N15" i="7"/>
  <c r="T15" s="1"/>
  <c r="V15" s="1"/>
  <c r="O15" s="1"/>
  <c r="N16"/>
  <c r="N17"/>
  <c r="T17" s="1"/>
  <c r="V17" s="1"/>
  <c r="O17" s="1"/>
  <c r="N18"/>
  <c r="T18" s="1"/>
  <c r="V18" s="1"/>
  <c r="O18" s="1"/>
  <c r="N19"/>
  <c r="T19" s="1"/>
  <c r="V19" s="1"/>
  <c r="O19" s="1"/>
  <c r="N20"/>
  <c r="T20" s="1"/>
  <c r="V20" s="1"/>
  <c r="O20" s="1"/>
  <c r="N21"/>
  <c r="T21" s="1"/>
  <c r="V21" s="1"/>
  <c r="O21" s="1"/>
  <c r="N22"/>
  <c r="T22" s="1"/>
  <c r="V22" s="1"/>
  <c r="O22" s="1"/>
  <c r="N23"/>
  <c r="T23" s="1"/>
  <c r="V23" s="1"/>
  <c r="O23" s="1"/>
  <c r="N24"/>
  <c r="T24" s="1"/>
  <c r="V24" s="1"/>
  <c r="O24" s="1"/>
  <c r="N25"/>
  <c r="T25" s="1"/>
  <c r="V25" s="1"/>
  <c r="O25" s="1"/>
  <c r="N26"/>
  <c r="T26" s="1"/>
  <c r="V26" s="1"/>
  <c r="O26" s="1"/>
  <c r="N7"/>
  <c r="T7" s="1"/>
  <c r="V7" s="1"/>
  <c r="O7" s="1"/>
  <c r="N8"/>
  <c r="T8" s="1"/>
  <c r="V8" s="1"/>
  <c r="O8" s="1"/>
  <c r="N9"/>
  <c r="T9" s="1"/>
  <c r="N10"/>
  <c r="T10" s="1"/>
  <c r="V10" s="1"/>
  <c r="O10" s="1"/>
  <c r="N11"/>
  <c r="T11" s="1"/>
  <c r="V11" s="1"/>
  <c r="O11" s="1"/>
  <c r="N12"/>
  <c r="T12" s="1"/>
  <c r="V12" s="1"/>
  <c r="O12" s="1"/>
  <c r="N13"/>
  <c r="T13" s="1"/>
  <c r="V13" s="1"/>
  <c r="O13" s="1"/>
  <c r="N14"/>
  <c r="T14" s="1"/>
  <c r="V14" s="1"/>
  <c r="O14" s="1"/>
  <c r="N6"/>
  <c r="T6" s="1"/>
  <c r="T16"/>
  <c r="V16" s="1"/>
  <c r="O16" s="1"/>
  <c r="G28" i="10"/>
  <c r="C196" i="66"/>
  <c r="C5" i="7"/>
  <c r="D12" i="58" s="1"/>
  <c r="C27" i="7"/>
  <c r="B27"/>
  <c r="S27"/>
  <c r="O16" i="10"/>
  <c r="N16"/>
  <c r="P15"/>
  <c r="S14"/>
  <c r="P14"/>
  <c r="O10"/>
  <c r="R9" s="1"/>
  <c r="N10"/>
  <c r="P9"/>
  <c r="P8"/>
  <c r="P7"/>
  <c r="P6"/>
  <c r="P5"/>
  <c r="P4"/>
  <c r="E17"/>
  <c r="F17" s="1"/>
  <c r="E14"/>
  <c r="F14" s="1"/>
  <c r="E7"/>
  <c r="F7" s="1"/>
  <c r="E8"/>
  <c r="E9"/>
  <c r="F9" s="1"/>
  <c r="E10"/>
  <c r="F10" s="1"/>
  <c r="E11"/>
  <c r="F11" s="1"/>
  <c r="E12"/>
  <c r="F12" s="1"/>
  <c r="E13"/>
  <c r="F13" s="1"/>
  <c r="E15"/>
  <c r="F15" s="1"/>
  <c r="E16"/>
  <c r="F16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C28"/>
  <c r="D28"/>
  <c r="B28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C6"/>
  <c r="D6"/>
  <c r="B6"/>
  <c r="G6"/>
  <c r="B5" i="7"/>
  <c r="C12" i="58" s="1"/>
  <c r="U27" i="7"/>
  <c r="S5"/>
  <c r="D196" i="66" l="1"/>
  <c r="C197" s="1"/>
  <c r="R8" i="10"/>
  <c r="P10"/>
  <c r="R7"/>
  <c r="W9" i="7"/>
  <c r="V9"/>
  <c r="O9" s="1"/>
  <c r="C13" i="58"/>
  <c r="G13"/>
  <c r="K13"/>
  <c r="F13"/>
  <c r="J13"/>
  <c r="H13"/>
  <c r="E13"/>
  <c r="N13"/>
  <c r="M13"/>
  <c r="O12"/>
  <c r="D13"/>
  <c r="L13"/>
  <c r="I13"/>
  <c r="N27" i="7"/>
  <c r="O211" i="58"/>
  <c r="O151"/>
  <c r="B25" i="33"/>
  <c r="R5" i="10"/>
  <c r="R4"/>
  <c r="E28"/>
  <c r="F28" s="1"/>
  <c r="E6"/>
  <c r="F6" s="1"/>
  <c r="H28"/>
  <c r="I28" s="1"/>
  <c r="N5" i="7"/>
  <c r="P16" i="10"/>
  <c r="V6" i="7"/>
  <c r="O6" s="1"/>
  <c r="T5"/>
  <c r="V5" s="1"/>
  <c r="O5" s="1"/>
  <c r="T27"/>
  <c r="V27" s="1"/>
  <c r="O27" s="1"/>
  <c r="R6" i="10"/>
  <c r="H6"/>
  <c r="I6" s="1"/>
  <c r="F8"/>
  <c r="R10" l="1"/>
  <c r="T6"/>
  <c r="W27" i="7"/>
</calcChain>
</file>

<file path=xl/sharedStrings.xml><?xml version="1.0" encoding="utf-8"?>
<sst xmlns="http://schemas.openxmlformats.org/spreadsheetml/2006/main" count="2599" uniqueCount="559">
  <si>
    <t>Base line</t>
  </si>
  <si>
    <t>ปี 2556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</si>
  <si>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</si>
  <si>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</si>
  <si>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</si>
  <si>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</si>
  <si>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</si>
  <si>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</si>
  <si>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</si>
  <si>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</si>
  <si>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</si>
  <si>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</si>
  <si>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</si>
  <si>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</si>
  <si>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</si>
  <si>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</si>
  <si>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</si>
  <si>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</si>
  <si>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</si>
  <si>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</si>
  <si>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</si>
  <si>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</si>
  <si>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</si>
  <si>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</si>
  <si>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</si>
  <si>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</si>
  <si>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</si>
  <si>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</si>
  <si>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</si>
  <si>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</si>
  <si>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</si>
  <si>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</si>
  <si>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</si>
  <si>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</si>
  <si>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</si>
  <si>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</si>
  <si>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</si>
  <si>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</si>
  <si>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</si>
  <si>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</si>
  <si>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</si>
  <si>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</si>
  <si>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</si>
  <si>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</si>
  <si>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</si>
  <si>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</si>
  <si>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</si>
  <si>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</si>
  <si>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</si>
  <si>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หมู่ที่</t>
  </si>
  <si>
    <t>ตำบล</t>
  </si>
  <si>
    <t>เดือน</t>
  </si>
  <si>
    <t>มกราคม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</si>
  <si>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</si>
  <si>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</si>
  <si>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</si>
  <si>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</si>
  <si>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</si>
  <si>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</si>
  <si>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</si>
  <si>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</si>
  <si>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</si>
  <si>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</si>
  <si>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</si>
  <si>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</si>
  <si>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</si>
  <si>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</si>
  <si>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</si>
  <si>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</si>
  <si>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</si>
  <si>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</si>
  <si>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</si>
  <si>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</si>
  <si>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</si>
  <si>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</si>
  <si>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</si>
  <si>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</si>
  <si>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กุมภาพันธ์</t>
  </si>
  <si>
    <t>มีนาคม</t>
  </si>
  <si>
    <t>เมษายน</t>
  </si>
  <si>
    <t>พฤษภาคม</t>
  </si>
  <si>
    <t>มิถุนายน</t>
  </si>
  <si>
    <t xml:space="preserve">มัธยฐาน </t>
  </si>
  <si>
    <t>ร้อยละ</t>
  </si>
  <si>
    <t>เพศ</t>
  </si>
  <si>
    <t>ชาย</t>
  </si>
  <si>
    <t>หญิง</t>
  </si>
  <si>
    <t>target line</t>
  </si>
  <si>
    <t>ลด  20 % มัธยฐาน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</si>
  <si>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</si>
  <si>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</si>
  <si>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</si>
  <si>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</si>
  <si>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</si>
  <si>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</si>
  <si>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</si>
  <si>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</si>
  <si>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</si>
  <si>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</si>
  <si>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</si>
  <si>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</si>
  <si>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</si>
  <si>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</si>
  <si>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</si>
  <si>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</si>
  <si>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</si>
  <si>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</si>
  <si>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</si>
  <si>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</si>
  <si>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</si>
  <si>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</si>
  <si>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ปี  2557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</si>
  <si>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</si>
  <si>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</si>
  <si>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</si>
  <si>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</si>
  <si>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</si>
  <si>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</si>
  <si>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</si>
  <si>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</si>
  <si>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</si>
  <si>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</si>
  <si>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</si>
  <si>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</si>
  <si>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</si>
  <si>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</si>
  <si>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</si>
  <si>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</si>
  <si>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</si>
  <si>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</si>
  <si>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</si>
  <si>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</si>
  <si>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</si>
  <si>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</si>
  <si>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</si>
  <si>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</si>
  <si>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</si>
  <si>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</si>
  <si>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</si>
  <si>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</si>
  <si>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</si>
  <si>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</si>
  <si>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</si>
  <si>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</si>
  <si>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</si>
  <si>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</si>
  <si>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</si>
  <si>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</si>
  <si>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</si>
  <si>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</si>
  <si>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</si>
  <si>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</si>
  <si>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</si>
  <si>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</si>
  <si>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</si>
  <si>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</si>
  <si>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</si>
  <si>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</si>
  <si>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</si>
  <si>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</si>
  <si>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</si>
  <si>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</si>
  <si>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</si>
  <si>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</si>
  <si>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ดอกไม้</t>
  </si>
  <si>
    <t>เมืองทุ่ง</t>
  </si>
  <si>
    <t>เมืองน้อย</t>
  </si>
  <si>
    <t>หนองทัพไทย</t>
  </si>
  <si>
    <t>ปี  2558</t>
  </si>
  <si>
    <t>ปี 2559</t>
  </si>
  <si>
    <t>ทุ่งศรีเมือง</t>
  </si>
  <si>
    <t>นาใหญ่</t>
  </si>
  <si>
    <t>เด่นราษฎร์</t>
  </si>
  <si>
    <t>กลาง</t>
  </si>
  <si>
    <t>ศรีวิลัย</t>
  </si>
  <si>
    <t>โนนรัง</t>
  </si>
  <si>
    <t>เหนือเมือง</t>
  </si>
  <si>
    <t>สว่าง</t>
  </si>
  <si>
    <t>ในเมือง</t>
  </si>
  <si>
    <t>หนองขุ่นใหญ่</t>
  </si>
  <si>
    <t>น้ำอ้อม</t>
  </si>
  <si>
    <t>โพนเมือง</t>
  </si>
  <si>
    <t>ทุ่งทอง</t>
  </si>
  <si>
    <t>เมืองบัว</t>
  </si>
  <si>
    <t>รอบเมือง</t>
  </si>
  <si>
    <t>บ้านเขือง</t>
  </si>
  <si>
    <t>หมูม้น</t>
  </si>
  <si>
    <t>นาเลิง</t>
  </si>
  <si>
    <t>ธงธานี</t>
  </si>
  <si>
    <t>หนองใหญ่</t>
  </si>
  <si>
    <t>เขวาทุ่ง</t>
  </si>
  <si>
    <t>ดอกล้ำ</t>
  </si>
  <si>
    <t>กำแพง</t>
  </si>
  <si>
    <t>หนองแคน</t>
  </si>
  <si>
    <t>หนองขาม</t>
  </si>
  <si>
    <t>ดงครั่งน้อย</t>
  </si>
  <si>
    <t>อุ่มเม้า</t>
  </si>
  <si>
    <t>น้ำคำ</t>
  </si>
  <si>
    <t>หินกอง</t>
  </si>
  <si>
    <t>บ่อพันขัน</t>
  </si>
  <si>
    <t>ขวัญเมือง</t>
  </si>
  <si>
    <t>ชุมพร</t>
  </si>
  <si>
    <t>ดงลาน</t>
  </si>
  <si>
    <t>นิเวศน์</t>
  </si>
  <si>
    <t>นางาม</t>
  </si>
  <si>
    <t>โคกสว่าง</t>
  </si>
  <si>
    <t>โพธิ์ทอง</t>
  </si>
  <si>
    <t>นานวล</t>
  </si>
  <si>
    <t>วารีสวัสดิ์</t>
  </si>
  <si>
    <t>พระธาตุ</t>
  </si>
  <si>
    <t>จำปาขัน</t>
  </si>
  <si>
    <t>บุ่งเลิศ</t>
  </si>
  <si>
    <t>ท่าหาดยาว</t>
  </si>
  <si>
    <t>ผักแว่น</t>
  </si>
  <si>
    <t>ขอนแก่น</t>
  </si>
  <si>
    <t>โคกกกม่วง</t>
  </si>
  <si>
    <t>หนองแวงควง</t>
  </si>
  <si>
    <t>สิงห์โคก</t>
  </si>
  <si>
    <t>โพธิ์ใหญ่</t>
  </si>
  <si>
    <t>กู่กาสิงห์</t>
  </si>
  <si>
    <t>ทุ่งหลวง</t>
  </si>
  <si>
    <t>นาแซง</t>
  </si>
  <si>
    <t>มะบ้า</t>
  </si>
  <si>
    <t>สะอาดสมบูรณ์</t>
  </si>
  <si>
    <t>หนองแวง</t>
  </si>
  <si>
    <t>โนนตาล</t>
  </si>
  <si>
    <t>หนองไผ่</t>
  </si>
  <si>
    <t>สระแก้ว</t>
  </si>
  <si>
    <t>ชื่ออำเภอ</t>
  </si>
  <si>
    <t>ชื่อตำบล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</si>
  <si>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</si>
  <si>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</si>
  <si>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</si>
  <si>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</si>
  <si>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</si>
  <si>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</si>
  <si>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สีแก้ว</t>
  </si>
  <si>
    <t>ปอภาร</t>
  </si>
  <si>
    <t>หนองแก้ว</t>
  </si>
  <si>
    <t>แคนใหญ่</t>
  </si>
  <si>
    <t>เมืองทอง</t>
  </si>
  <si>
    <t>เหล่าหลวง</t>
  </si>
  <si>
    <t>ดงครั่งใหญ่</t>
  </si>
  <si>
    <t>บ้านฝาง</t>
  </si>
  <si>
    <t>โนนสว่าง</t>
  </si>
  <si>
    <t>บัวแดง</t>
  </si>
  <si>
    <t>โพนสูง</t>
  </si>
  <si>
    <t>โนนสวรรค์</t>
  </si>
  <si>
    <t>สระบัว</t>
  </si>
  <si>
    <t>โนนสง่า</t>
  </si>
  <si>
    <t>ขี้เหล็ก</t>
  </si>
  <si>
    <t>หัวช้าง</t>
  </si>
  <si>
    <t>หนองผือ</t>
  </si>
  <si>
    <t>เมืองหงส์</t>
  </si>
  <si>
    <t>โคกล่าม</t>
  </si>
  <si>
    <t>น้ำใส</t>
  </si>
  <si>
    <t>ดงแดง</t>
  </si>
  <si>
    <t>ดงกลาง</t>
  </si>
  <si>
    <t>ป่าสังข์</t>
  </si>
  <si>
    <t>อีง่อง</t>
  </si>
  <si>
    <t>ลิ้นฟ้า</t>
  </si>
  <si>
    <t>ดู่น้อย</t>
  </si>
  <si>
    <t>ศรีโคตร</t>
  </si>
  <si>
    <t>มะอึ</t>
  </si>
  <si>
    <t>ไพศาล</t>
  </si>
  <si>
    <t>บึงนคร</t>
  </si>
  <si>
    <t>ราชธานี</t>
  </si>
  <si>
    <t>แสนสุข</t>
  </si>
  <si>
    <t>กุดน้ำใส</t>
  </si>
  <si>
    <t>คำไฮ</t>
  </si>
  <si>
    <t>ค้อใหญ่</t>
  </si>
  <si>
    <t>ชานุวรรณ</t>
  </si>
  <si>
    <t>แวง</t>
  </si>
  <si>
    <t>นาอุดม</t>
  </si>
  <si>
    <t>โนนชัยศรี</t>
  </si>
  <si>
    <t>โพธิ์ศรีสว่า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</si>
  <si>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</si>
  <si>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</si>
  <si>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</si>
  <si>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</si>
  <si>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</si>
  <si>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โคกสูง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</si>
  <si>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</si>
  <si>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</si>
  <si>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</si>
  <si>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</si>
  <si>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</si>
  <si>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</si>
  <si>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</si>
  <si>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</si>
  <si>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</si>
  <si>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</si>
  <si>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</si>
  <si>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</si>
  <si>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ผาน้ำย้อย</t>
  </si>
  <si>
    <t>ท่าสีดา</t>
  </si>
  <si>
    <t>เมืองไพร</t>
  </si>
  <si>
    <t>นาเมือง</t>
  </si>
  <si>
    <t>วังหลวง</t>
  </si>
  <si>
    <t>ท่าม่วง</t>
  </si>
  <si>
    <t>ขวาว</t>
  </si>
  <si>
    <t>ภูเงิน</t>
  </si>
  <si>
    <t>เกาะแก้ว</t>
  </si>
  <si>
    <t>เหล่าน้อย</t>
  </si>
  <si>
    <t>หนองหลวง</t>
  </si>
  <si>
    <t>พรสวรรค์</t>
  </si>
  <si>
    <t>บึงเกลือ</t>
  </si>
  <si>
    <t>สระคู</t>
  </si>
  <si>
    <t>หัวโทน</t>
  </si>
  <si>
    <t>ห้วยหินลาด</t>
  </si>
  <si>
    <t>ช้างเผือก</t>
  </si>
  <si>
    <t>ทุ่งกุลา</t>
  </si>
  <si>
    <t>หนองหิน</t>
  </si>
  <si>
    <t>คูเมือง</t>
  </si>
  <si>
    <t>กกกุง</t>
  </si>
  <si>
    <t>สามขา</t>
  </si>
  <si>
    <t>ศรีสว่าง</t>
  </si>
  <si>
    <t>ยางคำ</t>
  </si>
  <si>
    <t>บ้านแจ้ง</t>
  </si>
  <si>
    <t>หน่อม</t>
  </si>
  <si>
    <t>หนองหมื่นถ่า</t>
  </si>
  <si>
    <t>โหรา</t>
  </si>
  <si>
    <t>หนองบัว</t>
  </si>
  <si>
    <t>ดู่</t>
  </si>
  <si>
    <t>ชมสะอาด</t>
  </si>
  <si>
    <t>เมืองเปลือย</t>
  </si>
  <si>
    <t>สวนจิก</t>
  </si>
  <si>
    <t>โพธิ์สัย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</si>
  <si>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</si>
  <si>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</si>
  <si>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</si>
  <si>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</si>
  <si>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</si>
  <si>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</si>
  <si>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แสนชาติ</t>
  </si>
  <si>
    <t>พลับพลา</t>
  </si>
  <si>
    <t>พระเจ้า</t>
  </si>
  <si>
    <t>สาวแห</t>
  </si>
  <si>
    <t>ดูกอึ่ง</t>
  </si>
  <si>
    <t>เทอดไทย</t>
  </si>
  <si>
    <t>เหล่า</t>
  </si>
  <si>
    <t xml:space="preserve">        รวมทั้งหมด</t>
  </si>
  <si>
    <t>เป้าหมายปี 60 (ราย)</t>
  </si>
  <si>
    <t>2560  CUM.</t>
  </si>
  <si>
    <t>ปี 2560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</si>
  <si>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2561</t>
  </si>
  <si>
    <t xml:space="preserve">                       สถานการณ์โรคไข้เลือดออก   จังหวัดร้อยเอ็ด  รายเดือน  ปี  2561</t>
  </si>
  <si>
    <t>สถานการณ์ไข้เลือดออก  รายอำเภอ  จังหวัดร้อยเอ็ด  ปี  2561</t>
  </si>
  <si>
    <t xml:space="preserve">    สถานการณ์ไข้เลือดออก  รายอำเภอ  จังหวัดร้อยเอ็ด  ปี  2561</t>
  </si>
  <si>
    <t xml:space="preserve">                        จำนวนผู้ป่วย / อัตราป่วย ไข้เลือดออก  จำแนกตามกลุ่มอายุ  ปี 2561</t>
  </si>
  <si>
    <t xml:space="preserve">      เป้าหมาย  จำนวนผู้ป่วยไข้เลือดออก   (Target  line)    จ.ร้อยเอ็ด  จำแนกรายเดือน   ปี  2561</t>
  </si>
  <si>
    <t>มัธยฐาน 56-60</t>
  </si>
  <si>
    <t>ค่าพยากรณ์ปี  2561</t>
  </si>
  <si>
    <t>2561  Cum.</t>
  </si>
  <si>
    <t xml:space="preserve">                       จำนวนผู้ป่วยโรคไข้เลือดออก จำแนกรายเดือน จังหวัดร้อยเอ็ด ปี 2561  เปรียบเทียบปี 2560  , target  line   และค่ามัธยฐาน 5 ปี  </t>
  </si>
  <si>
    <t>ปี 2561</t>
  </si>
  <si>
    <t>จำนวนผู้ป่วยไข้เลือดอออก  รายสัปดาห์ปี    2556-2561</t>
  </si>
  <si>
    <t>มัธยฐาน (56 - 60 )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</si>
  <si>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2561</t>
  </si>
  <si>
    <t>มัธยฐานปี 56-60</t>
  </si>
  <si>
    <t>2561  CUM.</t>
  </si>
  <si>
    <t xml:space="preserve"> จำนวนผู้ป่วยโรคไข้เลือดออก  จังหวัดร้อยเอ็ด  จำแนกรายเดือน  ปี 2556-2561   และมัธยฐาน  5 ปี  </t>
  </si>
  <si>
    <t>( ปี 2556 - 2560)</t>
  </si>
  <si>
    <t>ลด 20 %  ของมัธยฐาน ปี 56-60</t>
  </si>
  <si>
    <t>วังยาว</t>
  </si>
  <si>
    <t>โนนสะอาด</t>
  </si>
  <si>
    <t>wk 20</t>
  </si>
  <si>
    <t>การจัดอันดับ</t>
  </si>
  <si>
    <t>ชื่อหมู่บ้าน</t>
  </si>
  <si>
    <t>Wk</t>
  </si>
  <si>
    <t>เกษตร</t>
  </si>
  <si>
    <t>09</t>
  </si>
  <si>
    <t>13</t>
  </si>
  <si>
    <t>05</t>
  </si>
  <si>
    <t>นิคม</t>
  </si>
  <si>
    <t>07</t>
  </si>
  <si>
    <t>หนองคูณ</t>
  </si>
  <si>
    <t>06</t>
  </si>
  <si>
    <t>หนองแข้พัฒนา</t>
  </si>
  <si>
    <t>01</t>
  </si>
  <si>
    <t>ฉวะ</t>
  </si>
  <si>
    <t>03</t>
  </si>
  <si>
    <t>ดงขี้นาค</t>
  </si>
  <si>
    <t>04</t>
  </si>
  <si>
    <t>โคกไพรี</t>
  </si>
  <si>
    <t>10</t>
  </si>
  <si>
    <t>วังเจริญ</t>
  </si>
  <si>
    <t>หนองแอก</t>
  </si>
  <si>
    <t>12</t>
  </si>
  <si>
    <t>08</t>
  </si>
  <si>
    <t>15</t>
  </si>
  <si>
    <t>02</t>
  </si>
  <si>
    <t>โคกกลาง</t>
  </si>
  <si>
    <t>จานเหนือ</t>
  </si>
  <si>
    <t>11</t>
  </si>
  <si>
    <t>ดงเย็น</t>
  </si>
  <si>
    <t>ตาเณร</t>
  </si>
  <si>
    <t>14</t>
  </si>
  <si>
    <t>บัวลอง</t>
  </si>
  <si>
    <t>หนองโสน</t>
  </si>
  <si>
    <t>นกเหาะ</t>
  </si>
  <si>
    <t>หนองม่วงส้ม</t>
  </si>
  <si>
    <t>เหล่าขุมมัน</t>
  </si>
  <si>
    <t>หงส์ทอง</t>
  </si>
  <si>
    <t>หนองแวงแห่</t>
  </si>
  <si>
    <t>สุขสำราญ</t>
  </si>
  <si>
    <t>เหล่ากุด</t>
  </si>
  <si>
    <t>โพนนางาม</t>
  </si>
  <si>
    <t>ใหม่รุ่งเจริญ</t>
  </si>
  <si>
    <t>ใหม่พัฒนา</t>
  </si>
  <si>
    <t>ห้วยค้อ</t>
  </si>
  <si>
    <t>คุ้มตลาด</t>
  </si>
  <si>
    <t>วังน้ำเย็น</t>
  </si>
  <si>
    <t>งูเหลือม</t>
  </si>
  <si>
    <t>ข่าใหญ่</t>
  </si>
  <si>
    <t>โนนมาลี</t>
  </si>
  <si>
    <t>ใหม่โพธิ์ชัย</t>
  </si>
  <si>
    <t>ป่าสุ่มน้อย</t>
  </si>
  <si>
    <t>ดงใหม่</t>
  </si>
  <si>
    <t>ท่าส้มปอย</t>
  </si>
  <si>
    <t>บุ่งเบา</t>
  </si>
  <si>
    <t>ท่าเยี่ยม</t>
  </si>
  <si>
    <t>อ้น</t>
  </si>
  <si>
    <t>หนองขุ่น</t>
  </si>
  <si>
    <t>หนองแก่ง</t>
  </si>
  <si>
    <t>โพนสำราญ</t>
  </si>
  <si>
    <t>ผือโป้ด</t>
  </si>
  <si>
    <t>18</t>
  </si>
  <si>
    <t>สุขสมบูรณ์</t>
  </si>
  <si>
    <t>ขมิ้น</t>
  </si>
  <si>
    <t>ตาเสือ</t>
  </si>
  <si>
    <t>ท่าสะอาด</t>
  </si>
  <si>
    <t>เกษมสุข</t>
  </si>
  <si>
    <t>คุ้มใต้</t>
  </si>
  <si>
    <t>จันทร์สว่าง</t>
  </si>
  <si>
    <t>เขืองใหญ่</t>
  </si>
  <si>
    <t>แห่</t>
  </si>
  <si>
    <t>หนองคูณน้อย</t>
  </si>
  <si>
    <t>ก้างปลา</t>
  </si>
  <si>
    <t>ราย</t>
  </si>
  <si>
    <t>ผลรวมทั้งหมด</t>
  </si>
  <si>
    <t>เหล่าหลวง ผลรวม</t>
  </si>
  <si>
    <t>หนองแวง ผลรวม</t>
  </si>
  <si>
    <t>ดงครั่งใหญ่ ผลรวม</t>
  </si>
  <si>
    <t>น้ำอ้อม ผลรวม</t>
  </si>
  <si>
    <t>เกษตรวิสัย ผลรวม</t>
  </si>
  <si>
    <t>หนองผือ ผลรวม</t>
  </si>
  <si>
    <t>ดงแดง ผลรวม</t>
  </si>
  <si>
    <t>หัวช้าง ผลรวม</t>
  </si>
  <si>
    <t>ศรีโคตร ผลรวม</t>
  </si>
  <si>
    <t>จตุรพักตรพิมาน ผลรวม</t>
  </si>
  <si>
    <t>พลับพลา ผลรวม</t>
  </si>
  <si>
    <t>บ้านเขือง ผลรวม</t>
  </si>
  <si>
    <t>พระเจ้า ผลรวม</t>
  </si>
  <si>
    <t>หมูม้น ผลรวม</t>
  </si>
  <si>
    <t>เชียงขวัญ ผลรวม</t>
  </si>
  <si>
    <t>ทุ่งเขาหลวง ผลรวม</t>
  </si>
  <si>
    <t>เหล่า ผลรวม</t>
  </si>
  <si>
    <t>นิเวศน์ ผลรวม</t>
  </si>
  <si>
    <t>เขวาทุ่ง ผลรวม</t>
  </si>
  <si>
    <t>หนองไผ่ ผลรวม</t>
  </si>
  <si>
    <t>อุ่มเม้า ผลรวม</t>
  </si>
  <si>
    <t>ธวัชบุรี ผลรวม</t>
  </si>
  <si>
    <t>โนนสง่า ผลรวม</t>
  </si>
  <si>
    <t>ปทุมรัตต์ ผลรวม</t>
  </si>
  <si>
    <t>โคกสว่าง ผลรวม</t>
  </si>
  <si>
    <t>คำไฮ ผลรวม</t>
  </si>
  <si>
    <t>พนมไพร ผลรวม</t>
  </si>
  <si>
    <t>เชียงใหม่ ผลรวม</t>
  </si>
  <si>
    <t>โพธิ์ชัย ผลรวม</t>
  </si>
  <si>
    <t>ศรีสว่าง ผลรวม</t>
  </si>
  <si>
    <t>โพนทราย ผลรวม</t>
  </si>
  <si>
    <t>แวง ผลรวม</t>
  </si>
  <si>
    <t>สระนกแก้ว ผลรวม</t>
  </si>
  <si>
    <t>คำนาดี ผลรวม</t>
  </si>
  <si>
    <t>หนองใหญ่ ผลรวม</t>
  </si>
  <si>
    <t>นาอุดม ผลรวม</t>
  </si>
  <si>
    <t>โพนทอง ผลรวม</t>
  </si>
  <si>
    <t>เมือง ผลรวม</t>
  </si>
  <si>
    <t>หนองแวงควง ผลรวม</t>
  </si>
  <si>
    <t>สวนจิก ผลรวม</t>
  </si>
  <si>
    <t>ศรีสมเด็จ ผลรวม</t>
  </si>
  <si>
    <t>น้ำคำ ผลรวม</t>
  </si>
  <si>
    <t>ทุ่งศรีเมือง ผลรวม</t>
  </si>
  <si>
    <t>ช้างเผือก ผลรวม</t>
  </si>
  <si>
    <t>สระคู ผลรวม</t>
  </si>
  <si>
    <t>จำปาขัน ผลรวม</t>
  </si>
  <si>
    <t>ห้วยหินลาด ผลรวม</t>
  </si>
  <si>
    <t>สุวรรณภูมิ ผลรวม</t>
  </si>
  <si>
    <t>นาเลิง ผลรวม</t>
  </si>
  <si>
    <t>เสลภูมิ ผลรวม</t>
  </si>
  <si>
    <t>ผาน้ำย้อย ผลรวม</t>
  </si>
  <si>
    <t>บึงงาม ผลรวม</t>
  </si>
  <si>
    <t>ภูเขาทอง ผลรวม</t>
  </si>
  <si>
    <t>หนองพอก ผลรวม</t>
  </si>
  <si>
    <t>เด่นราษฎร์ ผลรวม</t>
  </si>
  <si>
    <t>หนองฮี ผลรวม</t>
  </si>
  <si>
    <t>อาจสามารถ ผลรวม</t>
  </si>
  <si>
    <t>wk 22</t>
  </si>
  <si>
    <t>wk 21</t>
  </si>
  <si>
    <t>ดงทรายงาม</t>
  </si>
  <si>
    <t>นาเหล่ง</t>
  </si>
  <si>
    <t>ดอนงัว</t>
  </si>
  <si>
    <t>อีหลุบ</t>
  </si>
  <si>
    <t>อุดรชัย</t>
  </si>
  <si>
    <t>สระโพนทอง</t>
  </si>
  <si>
    <t>วังโดน</t>
  </si>
  <si>
    <t>ประชาศึกษา</t>
  </si>
  <si>
    <t>เมืองหงส์ ผลรวม</t>
  </si>
  <si>
    <t>ไพศาล ผลรวม</t>
  </si>
  <si>
    <t>ราชธานี ผลรวม</t>
  </si>
  <si>
    <t>ทุ่งหลวง ผลรวม</t>
  </si>
  <si>
    <t>เมืองไพร ผลรวม</t>
  </si>
  <si>
    <t>โพธิ์ทอง ผลรวม</t>
  </si>
  <si>
    <t>หนองขุ่นใหญ่ ผลรวม</t>
  </si>
  <si>
    <t>ข้อมูล  ณ  วันที่   16  มิถุนายน  2561    (จากรายงาน 506)</t>
  </si>
  <si>
    <t>ข้อมูล  ณ  วันที่  16  มิถุนายน   2561    (จากรายงาน 506)</t>
  </si>
  <si>
    <t>ข้อมูล  ณ  วันที่   16  มิถุนายน    2561   (จากรายงาน 506)</t>
  </si>
  <si>
    <t>ข้อมูล  ณ  วันที่  16  มิถุนายน  2561  รายงาน 506)</t>
  </si>
  <si>
    <t xml:space="preserve">                           ข้อมูล  ปี  2561  ณ  วันที่   16  มิถุนายน    2561      ฝ่ายระบาดวิทยา  สสจ.ร้อยเอ็ด</t>
  </si>
  <si>
    <t>ข้อมูล  ณ  วันที่  16  มิถุนายน     2561    (รายงาน 506 )</t>
  </si>
  <si>
    <t xml:space="preserve"> พื้นที่การระบาดไข้เลือดออก  รายตำบล   ในช่วง 4  สัปดาห์ล่าสุด   ระหว่างวันที่   20   พฤษภาคม   -  16 มิถุนายน  2561</t>
  </si>
  <si>
    <t>wk 1 - 19</t>
  </si>
  <si>
    <t>wk  20-23</t>
  </si>
  <si>
    <t>wk 23</t>
  </si>
  <si>
    <t>รวมผู้ป่วยสะสม  wk 1 - 23   ราย</t>
  </si>
  <si>
    <t>หนองมันปลา</t>
  </si>
  <si>
    <t>หนองไฮเงิน</t>
  </si>
  <si>
    <t>หนองฟ้า</t>
  </si>
  <si>
    <t>แจ่มอารมณ์</t>
  </si>
  <si>
    <t>น้อยพัฒนา</t>
  </si>
  <si>
    <t>หนองไผ่ล้อม</t>
  </si>
  <si>
    <t>โนนม่วง</t>
  </si>
  <si>
    <t>ศรีสวัสดิ์</t>
  </si>
  <si>
    <t>หนองขุมดิน</t>
  </si>
  <si>
    <t>ธาตุพัฒนา</t>
  </si>
  <si>
    <t>เก่าน้อย</t>
  </si>
  <si>
    <t>หนองกลาง</t>
  </si>
  <si>
    <t>ดอนแคน</t>
  </si>
  <si>
    <t>หนองหน่อง</t>
  </si>
  <si>
    <t>สวนมอญ</t>
  </si>
  <si>
    <t>ป่ายาง</t>
  </si>
  <si>
    <t>ดงเมือง</t>
  </si>
  <si>
    <t>หนองผง</t>
  </si>
  <si>
    <t>นาโพธิ์กลาง</t>
  </si>
  <si>
    <t>ฮ่องทราย</t>
  </si>
  <si>
    <t>หนองช้าง</t>
  </si>
  <si>
    <t>ดงครั่งน้อย ผลรวม</t>
  </si>
  <si>
    <t>กำแพง ผลรวม</t>
  </si>
  <si>
    <t>อีง่อง ผลรวม</t>
  </si>
  <si>
    <t>ดงกลาง ผลรวม</t>
  </si>
  <si>
    <t>เมืองน้อย ผลรวม</t>
  </si>
  <si>
    <t>โนนชัยศรี ผลรวม</t>
  </si>
  <si>
    <t>นาใหญ่ ผลรวม</t>
  </si>
  <si>
    <t>เมืองทุ่ง ผลรวม</t>
  </si>
  <si>
    <t>ดูกอึ่ง ผลรวม</t>
  </si>
  <si>
    <t>โหรา ผลรวม</t>
  </si>
  <si>
    <t>ผู้ป่วยไข้เลือดออก    รายหมู่บ้าน จำแนกตามสัปดาห์ที่พบผู้ป่วย    ปี   2561</t>
  </si>
  <si>
    <t>ข้อมูล ณ วันที่ 16 มิถุนายน 2561 (จากรายงาน 506)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</si>
</sst>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75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b/>
      <sz val="12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sz val="14"/>
      <name val="Cordia New"/>
      <family val="2"/>
    </font>
    <font>
      <b/>
      <sz val="14"/>
      <name val="Angsana New"/>
      <family val="1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2"/>
      <name val="Angsana New"/>
      <family val="1"/>
      <charset val="222"/>
    </font>
    <font>
      <b/>
      <sz val="14"/>
      <color indexed="10"/>
      <name val="Cordia New"/>
      <family val="2"/>
      <charset val="22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4"/>
      <color indexed="8"/>
      <name val="Angsana New"/>
      <family val="1"/>
    </font>
    <font>
      <sz val="14"/>
      <color indexed="8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b/>
      <sz val="13"/>
      <color indexed="10"/>
      <name val="Cordia New"/>
      <family val="2"/>
    </font>
    <font>
      <sz val="10"/>
      <name val="Arial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4"/>
      <color indexed="8"/>
      <name val="Cordia New"/>
      <family val="2"/>
    </font>
    <font>
      <b/>
      <sz val="14"/>
      <color indexed="8"/>
      <name val="Angsana New"/>
      <family val="1"/>
      <charset val="222"/>
    </font>
    <font>
      <b/>
      <sz val="14"/>
      <color indexed="10"/>
      <name val="Angsana New"/>
      <family val="1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indexed="18"/>
      <name val="Angsana New"/>
      <family val="1"/>
      <charset val="222"/>
    </font>
    <font>
      <b/>
      <sz val="15"/>
      <color indexed="12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5"/>
      <color rgb="FF0000FF"/>
      <name val="Cordia New"/>
      <family val="2"/>
    </font>
    <font>
      <b/>
      <sz val="14"/>
      <color rgb="FFB2B2B2"/>
      <name val="Cordia New"/>
      <family val="2"/>
    </font>
    <font>
      <sz val="15"/>
      <name val="Cordia New"/>
      <family val="2"/>
    </font>
    <font>
      <b/>
      <sz val="10"/>
      <color rgb="FF0000FF"/>
      <name val="MS Sans Serif"/>
      <family val="2"/>
      <charset val="222"/>
    </font>
    <font>
      <b/>
      <sz val="15"/>
      <color theme="0"/>
      <name val="Cordia New"/>
      <family val="2"/>
    </font>
    <font>
      <sz val="14"/>
      <color theme="0"/>
      <name val="Cordia New"/>
      <family val="2"/>
    </font>
    <font>
      <b/>
      <sz val="15"/>
      <name val="Cordia New"/>
      <family val="2"/>
    </font>
    <font>
      <b/>
      <sz val="14"/>
      <color rgb="FF0000FF"/>
      <name val="Cordia New"/>
      <family val="2"/>
    </font>
    <font>
      <sz val="1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4"/>
      <color rgb="FFFF0000"/>
      <name val="Cordia New"/>
      <family val="2"/>
    </font>
    <font>
      <b/>
      <sz val="18"/>
      <color rgb="FF0000FF"/>
      <name val="Cordia New"/>
      <family val="2"/>
    </font>
    <font>
      <b/>
      <sz val="14"/>
      <color rgb="FFFF0000"/>
      <name val="Cordia New"/>
      <family val="2"/>
    </font>
    <font>
      <b/>
      <sz val="12"/>
      <color rgb="FF0000FF"/>
      <name val="Tahoma"/>
      <family val="2"/>
    </font>
    <font>
      <b/>
      <sz val="14"/>
      <name val="Tahoma"/>
      <family val="2"/>
    </font>
    <font>
      <b/>
      <sz val="14"/>
      <color rgb="FF0000FF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10" fillId="0" borderId="3" xfId="0" applyFont="1" applyBorder="1"/>
    <xf numFmtId="0" fontId="5" fillId="0" borderId="6" xfId="0" applyFont="1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0" fillId="0" borderId="9" xfId="0" applyBorder="1"/>
    <xf numFmtId="0" fontId="0" fillId="0" borderId="9" xfId="0" applyBorder="1" applyAlignment="1">
      <alignment horizontal="center"/>
    </xf>
    <xf numFmtId="0" fontId="14" fillId="0" borderId="0" xfId="0" applyFont="1"/>
    <xf numFmtId="0" fontId="8" fillId="0" borderId="0" xfId="0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/>
    </xf>
    <xf numFmtId="0" fontId="11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7" fillId="0" borderId="11" xfId="0" applyFont="1" applyBorder="1" applyAlignment="1">
      <alignment horizontal="left"/>
    </xf>
    <xf numFmtId="0" fontId="17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3" fontId="21" fillId="4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17" fillId="5" borderId="9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7" fillId="6" borderId="9" xfId="0" applyNumberFormat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3" fontId="17" fillId="0" borderId="9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4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1" fontId="21" fillId="4" borderId="9" xfId="0" applyNumberFormat="1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187" fontId="11" fillId="0" borderId="0" xfId="0" applyNumberFormat="1" applyFont="1"/>
    <xf numFmtId="0" fontId="16" fillId="0" borderId="9" xfId="0" applyFont="1" applyFill="1" applyBorder="1" applyAlignment="1">
      <alignment horizontal="center"/>
    </xf>
    <xf numFmtId="3" fontId="27" fillId="3" borderId="9" xfId="0" applyNumberFormat="1" applyFont="1" applyFill="1" applyBorder="1" applyAlignment="1">
      <alignment horizontal="center"/>
    </xf>
    <xf numFmtId="0" fontId="15" fillId="0" borderId="0" xfId="0" applyFont="1" applyFill="1"/>
    <xf numFmtId="0" fontId="25" fillId="6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9" fillId="0" borderId="0" xfId="0" applyFont="1"/>
    <xf numFmtId="0" fontId="29" fillId="2" borderId="9" xfId="0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2" fontId="30" fillId="2" borderId="9" xfId="0" applyNumberFormat="1" applyFont="1" applyFill="1" applyBorder="1" applyAlignment="1">
      <alignment horizontal="center"/>
    </xf>
    <xf numFmtId="0" fontId="31" fillId="0" borderId="0" xfId="0" applyFont="1"/>
    <xf numFmtId="3" fontId="29" fillId="2" borderId="9" xfId="0" applyNumberFormat="1" applyFont="1" applyFill="1" applyBorder="1" applyAlignment="1">
      <alignment horizontal="center"/>
    </xf>
    <xf numFmtId="2" fontId="29" fillId="2" borderId="9" xfId="0" applyNumberFormat="1" applyFont="1" applyFill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3" fillId="0" borderId="0" xfId="0" applyFont="1"/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17" fillId="7" borderId="9" xfId="0" applyFont="1" applyFill="1" applyBorder="1" applyAlignment="1">
      <alignment horizontal="center"/>
    </xf>
    <xf numFmtId="3" fontId="11" fillId="7" borderId="9" xfId="0" applyNumberFormat="1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1" fontId="11" fillId="5" borderId="9" xfId="0" applyNumberFormat="1" applyFont="1" applyFill="1" applyBorder="1" applyAlignment="1">
      <alignment horizontal="center"/>
    </xf>
    <xf numFmtId="1" fontId="17" fillId="6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4" fillId="0" borderId="0" xfId="0" applyFont="1" applyBorder="1"/>
    <xf numFmtId="0" fontId="10" fillId="0" borderId="9" xfId="0" applyFont="1" applyBorder="1"/>
    <xf numFmtId="0" fontId="10" fillId="0" borderId="2" xfId="0" applyFont="1" applyBorder="1"/>
    <xf numFmtId="0" fontId="20" fillId="3" borderId="2" xfId="0" applyFont="1" applyFill="1" applyBorder="1" applyAlignment="1">
      <alignment horizontal="center"/>
    </xf>
    <xf numFmtId="0" fontId="28" fillId="0" borderId="0" xfId="0" applyFont="1" applyBorder="1" applyAlignment="1">
      <alignment horizontal="left"/>
    </xf>
    <xf numFmtId="3" fontId="23" fillId="4" borderId="9" xfId="0" applyNumberFormat="1" applyFont="1" applyFill="1" applyBorder="1" applyAlignment="1">
      <alignment horizontal="center"/>
    </xf>
    <xf numFmtId="1" fontId="34" fillId="4" borderId="9" xfId="0" applyNumberFormat="1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34" fillId="4" borderId="9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28" fillId="3" borderId="9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4" fontId="5" fillId="8" borderId="9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2" fontId="13" fillId="0" borderId="0" xfId="0" applyNumberFormat="1" applyFont="1"/>
    <xf numFmtId="0" fontId="36" fillId="0" borderId="9" xfId="0" applyFont="1" applyFill="1" applyBorder="1" applyAlignment="1">
      <alignment horizontal="center"/>
    </xf>
    <xf numFmtId="0" fontId="37" fillId="0" borderId="0" xfId="0" applyFont="1" applyFill="1"/>
    <xf numFmtId="0" fontId="39" fillId="0" borderId="0" xfId="0" applyFont="1" applyAlignment="1">
      <alignment horizontal="center"/>
    </xf>
    <xf numFmtId="0" fontId="39" fillId="0" borderId="0" xfId="0" applyFont="1"/>
    <xf numFmtId="3" fontId="14" fillId="0" borderId="9" xfId="0" applyNumberFormat="1" applyFont="1" applyBorder="1" applyAlignment="1">
      <alignment horizontal="center"/>
    </xf>
    <xf numFmtId="4" fontId="0" fillId="0" borderId="0" xfId="0" applyNumberFormat="1"/>
    <xf numFmtId="3" fontId="14" fillId="5" borderId="9" xfId="0" applyNumberFormat="1" applyFont="1" applyFill="1" applyBorder="1" applyAlignment="1">
      <alignment horizontal="center"/>
    </xf>
    <xf numFmtId="2" fontId="40" fillId="6" borderId="9" xfId="0" applyNumberFormat="1" applyFont="1" applyFill="1" applyBorder="1"/>
    <xf numFmtId="0" fontId="41" fillId="0" borderId="0" xfId="0" applyFont="1"/>
    <xf numFmtId="3" fontId="41" fillId="0" borderId="0" xfId="0" applyNumberFormat="1" applyFont="1"/>
    <xf numFmtId="2" fontId="41" fillId="0" borderId="0" xfId="0" applyNumberFormat="1" applyFont="1"/>
    <xf numFmtId="0" fontId="42" fillId="6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/>
    </xf>
    <xf numFmtId="0" fontId="42" fillId="6" borderId="2" xfId="0" applyFont="1" applyFill="1" applyBorder="1" applyAlignment="1">
      <alignment horizontal="center"/>
    </xf>
    <xf numFmtId="0" fontId="42" fillId="4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14" fillId="3" borderId="9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45" fillId="3" borderId="9" xfId="0" applyFont="1" applyFill="1" applyBorder="1" applyAlignment="1">
      <alignment horizontal="center"/>
    </xf>
    <xf numFmtId="0" fontId="46" fillId="0" borderId="0" xfId="0" applyFont="1"/>
    <xf numFmtId="1" fontId="18" fillId="0" borderId="0" xfId="0" applyNumberFormat="1" applyFont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48" fillId="0" borderId="9" xfId="0" applyFont="1" applyFill="1" applyBorder="1" applyAlignment="1">
      <alignment horizontal="center"/>
    </xf>
    <xf numFmtId="0" fontId="47" fillId="0" borderId="0" xfId="0" applyFont="1" applyFill="1"/>
    <xf numFmtId="0" fontId="23" fillId="0" borderId="0" xfId="0" applyFont="1" applyBorder="1" applyAlignment="1">
      <alignment horizontal="left"/>
    </xf>
    <xf numFmtId="0" fontId="3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2" fontId="40" fillId="0" borderId="0" xfId="0" applyNumberFormat="1" applyFont="1" applyFill="1" applyBorder="1"/>
    <xf numFmtId="3" fontId="50" fillId="4" borderId="9" xfId="0" applyNumberFormat="1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3" fontId="45" fillId="2" borderId="9" xfId="0" applyNumberFormat="1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0" fillId="3" borderId="20" xfId="0" applyFill="1" applyBorder="1"/>
    <xf numFmtId="0" fontId="0" fillId="3" borderId="14" xfId="0" applyFill="1" applyBorder="1"/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0" fontId="35" fillId="5" borderId="9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9" fillId="0" borderId="19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19" xfId="0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center"/>
    </xf>
    <xf numFmtId="0" fontId="48" fillId="0" borderId="19" xfId="0" applyFont="1" applyFill="1" applyBorder="1" applyAlignment="1">
      <alignment horizontal="center"/>
    </xf>
    <xf numFmtId="0" fontId="36" fillId="0" borderId="19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25" fillId="6" borderId="19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37" fillId="2" borderId="2" xfId="0" applyFont="1" applyFill="1" applyBorder="1"/>
    <xf numFmtId="0" fontId="47" fillId="2" borderId="2" xfId="0" applyFont="1" applyFill="1" applyBorder="1"/>
    <xf numFmtId="0" fontId="27" fillId="6" borderId="9" xfId="0" applyFont="1" applyFill="1" applyBorder="1" applyAlignment="1">
      <alignment horizontal="center"/>
    </xf>
    <xf numFmtId="0" fontId="53" fillId="2" borderId="9" xfId="0" applyFont="1" applyFill="1" applyBorder="1" applyAlignment="1">
      <alignment horizontal="center"/>
    </xf>
    <xf numFmtId="0" fontId="35" fillId="4" borderId="9" xfId="0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3" fontId="11" fillId="0" borderId="0" xfId="0" applyNumberFormat="1" applyFont="1"/>
    <xf numFmtId="0" fontId="54" fillId="9" borderId="0" xfId="0" applyFont="1" applyFill="1"/>
    <xf numFmtId="0" fontId="57" fillId="3" borderId="0" xfId="0" applyFont="1" applyFill="1"/>
    <xf numFmtId="0" fontId="54" fillId="3" borderId="21" xfId="0" applyFont="1" applyFill="1" applyBorder="1"/>
    <xf numFmtId="0" fontId="54" fillId="3" borderId="10" xfId="0" applyFont="1" applyFill="1" applyBorder="1"/>
    <xf numFmtId="3" fontId="54" fillId="3" borderId="11" xfId="0" applyNumberFormat="1" applyFont="1" applyFill="1" applyBorder="1" applyAlignment="1">
      <alignment horizontal="center"/>
    </xf>
    <xf numFmtId="3" fontId="54" fillId="8" borderId="2" xfId="0" applyNumberFormat="1" applyFont="1" applyFill="1" applyBorder="1" applyAlignment="1">
      <alignment horizontal="center"/>
    </xf>
    <xf numFmtId="3" fontId="54" fillId="0" borderId="0" xfId="0" applyNumberFormat="1" applyFont="1" applyFill="1" applyBorder="1" applyAlignment="1">
      <alignment horizontal="center"/>
    </xf>
    <xf numFmtId="0" fontId="54" fillId="5" borderId="19" xfId="0" applyFont="1" applyFill="1" applyBorder="1"/>
    <xf numFmtId="0" fontId="54" fillId="5" borderId="20" xfId="0" applyFont="1" applyFill="1" applyBorder="1"/>
    <xf numFmtId="0" fontId="54" fillId="0" borderId="0" xfId="0" applyFont="1"/>
    <xf numFmtId="0" fontId="54" fillId="6" borderId="9" xfId="0" applyFont="1" applyFill="1" applyBorder="1" applyAlignment="1"/>
    <xf numFmtId="0" fontId="54" fillId="6" borderId="9" xfId="0" applyFont="1" applyFill="1" applyBorder="1" applyAlignment="1">
      <alignment horizontal="center"/>
    </xf>
    <xf numFmtId="0" fontId="55" fillId="4" borderId="9" xfId="0" applyFont="1" applyFill="1" applyBorder="1" applyAlignment="1">
      <alignment horizontal="center"/>
    </xf>
    <xf numFmtId="0" fontId="27" fillId="0" borderId="0" xfId="0" applyFont="1"/>
    <xf numFmtId="3" fontId="13" fillId="7" borderId="9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22" xfId="0" applyFont="1" applyBorder="1"/>
    <xf numFmtId="0" fontId="6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10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10" fillId="0" borderId="17" xfId="0" applyFont="1" applyBorder="1"/>
    <xf numFmtId="0" fontId="6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14" fillId="8" borderId="9" xfId="0" applyNumberFormat="1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1" fontId="14" fillId="11" borderId="9" xfId="0" applyNumberFormat="1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3" fillId="6" borderId="2" xfId="0" applyFont="1" applyFill="1" applyBorder="1"/>
    <xf numFmtId="0" fontId="27" fillId="2" borderId="2" xfId="0" applyFont="1" applyFill="1" applyBorder="1"/>
    <xf numFmtId="188" fontId="0" fillId="0" borderId="0" xfId="0" applyNumberFormat="1"/>
    <xf numFmtId="0" fontId="15" fillId="0" borderId="0" xfId="0" applyFont="1"/>
    <xf numFmtId="2" fontId="15" fillId="0" borderId="0" xfId="0" applyNumberFormat="1" applyFont="1"/>
    <xf numFmtId="3" fontId="15" fillId="0" borderId="0" xfId="0" applyNumberFormat="1" applyFont="1"/>
    <xf numFmtId="188" fontId="5" fillId="0" borderId="0" xfId="0" applyNumberFormat="1" applyFont="1" applyFill="1" applyBorder="1" applyAlignment="1">
      <alignment horizontal="center"/>
    </xf>
    <xf numFmtId="1" fontId="13" fillId="0" borderId="0" xfId="0" applyNumberFormat="1" applyFont="1"/>
    <xf numFmtId="3" fontId="17" fillId="0" borderId="11" xfId="0" applyNumberFormat="1" applyFont="1" applyBorder="1" applyAlignment="1">
      <alignment horizontal="left"/>
    </xf>
    <xf numFmtId="0" fontId="0" fillId="12" borderId="0" xfId="0" applyFill="1"/>
    <xf numFmtId="0" fontId="14" fillId="0" borderId="0" xfId="0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60" fillId="12" borderId="9" xfId="0" applyFont="1" applyFill="1" applyBorder="1" applyAlignment="1">
      <alignment horizontal="center"/>
    </xf>
    <xf numFmtId="0" fontId="61" fillId="13" borderId="9" xfId="0" applyFont="1" applyFill="1" applyBorder="1" applyAlignment="1">
      <alignment horizontal="center"/>
    </xf>
    <xf numFmtId="0" fontId="58" fillId="14" borderId="9" xfId="0" applyFont="1" applyFill="1" applyBorder="1" applyAlignment="1">
      <alignment horizontal="center"/>
    </xf>
    <xf numFmtId="0" fontId="58" fillId="15" borderId="9" xfId="0" applyFont="1" applyFill="1" applyBorder="1" applyAlignment="1">
      <alignment horizontal="center"/>
    </xf>
    <xf numFmtId="0" fontId="62" fillId="16" borderId="9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8" fillId="18" borderId="9" xfId="0" applyFont="1" applyFill="1" applyBorder="1" applyAlignment="1">
      <alignment horizontal="center"/>
    </xf>
    <xf numFmtId="0" fontId="63" fillId="12" borderId="0" xfId="0" applyFont="1" applyFill="1"/>
    <xf numFmtId="0" fontId="64" fillId="12" borderId="9" xfId="0" applyFont="1" applyFill="1" applyBorder="1" applyAlignment="1">
      <alignment horizontal="center"/>
    </xf>
    <xf numFmtId="0" fontId="58" fillId="17" borderId="9" xfId="0" applyFont="1" applyFill="1" applyBorder="1" applyAlignment="1">
      <alignment horizontal="center"/>
    </xf>
    <xf numFmtId="0" fontId="65" fillId="15" borderId="19" xfId="0" applyFont="1" applyFill="1" applyBorder="1" applyAlignment="1">
      <alignment horizontal="center"/>
    </xf>
    <xf numFmtId="0" fontId="65" fillId="15" borderId="20" xfId="0" applyFont="1" applyFill="1" applyBorder="1" applyAlignment="1">
      <alignment horizontal="center"/>
    </xf>
    <xf numFmtId="0" fontId="65" fillId="15" borderId="14" xfId="0" applyFont="1" applyFill="1" applyBorder="1" applyAlignment="1">
      <alignment horizontal="center"/>
    </xf>
    <xf numFmtId="0" fontId="65" fillId="15" borderId="2" xfId="0" applyFont="1" applyFill="1" applyBorder="1" applyAlignment="1">
      <alignment horizontal="center"/>
    </xf>
    <xf numFmtId="0" fontId="65" fillId="15" borderId="9" xfId="0" applyFont="1" applyFill="1" applyBorder="1" applyAlignment="1">
      <alignment horizontal="center"/>
    </xf>
    <xf numFmtId="0" fontId="69" fillId="0" borderId="0" xfId="0" applyFont="1"/>
    <xf numFmtId="0" fontId="70" fillId="0" borderId="0" xfId="0" applyFont="1"/>
    <xf numFmtId="0" fontId="71" fillId="0" borderId="0" xfId="0" applyFont="1"/>
    <xf numFmtId="0" fontId="13" fillId="17" borderId="25" xfId="0" applyFont="1" applyFill="1" applyBorder="1"/>
    <xf numFmtId="0" fontId="13" fillId="17" borderId="26" xfId="0" applyFont="1" applyFill="1" applyBorder="1"/>
    <xf numFmtId="0" fontId="67" fillId="19" borderId="25" xfId="0" applyFont="1" applyFill="1" applyBorder="1"/>
    <xf numFmtId="0" fontId="67" fillId="19" borderId="26" xfId="0" applyFont="1" applyFill="1" applyBorder="1"/>
    <xf numFmtId="0" fontId="72" fillId="15" borderId="28" xfId="0" applyFont="1" applyFill="1" applyBorder="1"/>
    <xf numFmtId="0" fontId="72" fillId="15" borderId="29" xfId="0" applyFont="1" applyFill="1" applyBorder="1"/>
    <xf numFmtId="0" fontId="69" fillId="0" borderId="0" xfId="0" applyFont="1" applyAlignment="1">
      <alignment horizontal="center"/>
    </xf>
    <xf numFmtId="0" fontId="66" fillId="0" borderId="9" xfId="0" applyNumberFormat="1" applyFont="1" applyBorder="1" applyAlignment="1">
      <alignment horizontal="center"/>
    </xf>
    <xf numFmtId="0" fontId="67" fillId="17" borderId="9" xfId="0" applyNumberFormat="1" applyFont="1" applyFill="1" applyBorder="1" applyAlignment="1">
      <alignment horizontal="center"/>
    </xf>
    <xf numFmtId="0" fontId="68" fillId="19" borderId="9" xfId="0" applyNumberFormat="1" applyFont="1" applyFill="1" applyBorder="1" applyAlignment="1">
      <alignment horizontal="center"/>
    </xf>
    <xf numFmtId="0" fontId="72" fillId="15" borderId="9" xfId="0" applyNumberFormat="1" applyFont="1" applyFill="1" applyBorder="1" applyAlignment="1">
      <alignment horizontal="center"/>
    </xf>
    <xf numFmtId="0" fontId="71" fillId="0" borderId="0" xfId="0" applyFont="1" applyAlignment="1">
      <alignment horizontal="center"/>
    </xf>
    <xf numFmtId="0" fontId="73" fillId="0" borderId="9" xfId="0" applyNumberFormat="1" applyFont="1" applyBorder="1" applyAlignment="1">
      <alignment horizontal="center"/>
    </xf>
    <xf numFmtId="0" fontId="73" fillId="17" borderId="9" xfId="0" applyNumberFormat="1" applyFont="1" applyFill="1" applyBorder="1" applyAlignment="1">
      <alignment horizontal="center"/>
    </xf>
    <xf numFmtId="0" fontId="73" fillId="19" borderId="9" xfId="0" applyNumberFormat="1" applyFont="1" applyFill="1" applyBorder="1" applyAlignment="1">
      <alignment horizontal="center"/>
    </xf>
    <xf numFmtId="0" fontId="74" fillId="1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20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56" fillId="10" borderId="0" xfId="0" applyFont="1" applyFill="1" applyAlignment="1">
      <alignment horizontal="left"/>
    </xf>
    <xf numFmtId="3" fontId="54" fillId="5" borderId="19" xfId="0" applyNumberFormat="1" applyFont="1" applyFill="1" applyBorder="1" applyAlignment="1">
      <alignment horizontal="center"/>
    </xf>
    <xf numFmtId="3" fontId="54" fillId="5" borderId="14" xfId="0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79">
    <dxf>
      <font>
        <sz val="14"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sz val="12"/>
      </font>
    </dxf>
    <dxf>
      <font>
        <color rgb="FF0000FF"/>
      </font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/>
      </font>
    </dxf>
    <dxf>
      <fill>
        <patternFill patternType="solid">
          <bgColor rgb="FFCCFF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FF"/>
      <color rgb="FF00FF00"/>
      <color rgb="FFCCFFFF"/>
      <color rgb="FF00FFFF"/>
      <color rgb="FFFF00FF"/>
      <color rgb="FFDDDDDD"/>
      <color rgb="FFFFFFCC"/>
      <color rgb="FFFFFFFF"/>
      <color rgb="FF66FF99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7</xdr:row>
      <xdr:rowOff>32130</xdr:rowOff>
    </xdr:from>
    <xdr:to>
      <xdr:col>16</xdr:col>
      <xdr:colOff>685800</xdr:colOff>
      <xdr:row>26</xdr:row>
      <xdr:rowOff>196541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436" r="16370"/>
        <a:stretch>
          <a:fillRect/>
        </a:stretch>
      </xdr:blipFill>
      <xdr:spPr bwMode="auto">
        <a:xfrm>
          <a:off x="7581900" y="2060955"/>
          <a:ext cx="6496050" cy="5774636"/>
        </a:xfrm>
        <a:prstGeom prst="rect">
          <a:avLst/>
        </a:prstGeom>
        <a:noFill/>
        <a:ln w="15875">
          <a:solidFill>
            <a:srgbClr val="FF00FF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AppData/Local/Temp/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268.052794791663" createdVersion="1" refreshedVersion="3" recordCount="289">
  <cacheSource type="worksheet">
    <worksheetSource ref="A1:T290" sheet="Sheet2" r:id="rId2"/>
  </cacheSource>
  <cacheFields count="20">
    <cacheField name="E0" numFmtId="0">
      <sharedItems containsSemiMixedTypes="0" containsString="0" containsNumber="1" containsInteger="1" minValue="1959" maxValue="2959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9">
        <s v="16"/>
        <s v="09"/>
        <s v="13"/>
        <s v="05"/>
        <s v="07"/>
        <s v="04"/>
        <s v="01"/>
        <s v="06"/>
        <s v="10"/>
        <s v="03"/>
        <s v="19"/>
        <s v="12"/>
        <s v="08"/>
        <s v="02"/>
        <s v="11"/>
        <s v="14"/>
        <s v="15"/>
        <s v="17"/>
        <s v="18"/>
      </sharedItems>
    </cacheField>
    <cacheField name="ชื่อหมู่บ้าน" numFmtId="0">
      <sharedItems count="129">
        <s v="โพนเมือง"/>
        <s v="ผาน้ำย้อย"/>
        <s v="วังยาว"/>
        <s v="วัดป่าเรไร"/>
        <s v="นิคม"/>
        <s v="หนองคูณ"/>
        <s v="หนองขุ่น"/>
        <s v="โคกไพรี"/>
        <s v="นาใหญ่"/>
        <s v="หนองแข้พัฒนา"/>
        <s v="คำไฮ"/>
        <s v="ฉวะ"/>
        <s v="โพนสำราญ"/>
        <s v="ดงขี้นาค"/>
        <s v="วังเจริญ"/>
        <s v="ชีโหล่น"/>
        <s v="หนองแอก"/>
        <s v="ใหม่น้ำพุ"/>
        <s v="นาเหล่ง"/>
        <s v="ซึกวึก"/>
        <s v="หมูม้น"/>
        <s v="หนองจิก"/>
        <s v="หนองกลอง"/>
        <s v="โคกกลาง"/>
        <s v="หนองมันปลา"/>
        <s v="นาอุดม"/>
        <s v="หนองบัว"/>
        <s v="หนองไฮเงิน"/>
        <s v="สระโพนทอง"/>
        <s v="โพนตูม"/>
        <s v="จานเหนือ"/>
        <s v="กุดขุ่น"/>
        <s v="หนองฟ้า"/>
        <s v="ดงเย็น"/>
        <s v="ตาเณร"/>
        <s v="บัวลอง"/>
        <s v="หนองโสน"/>
        <s v="ดงทรายงาม"/>
        <s v="ดอนงัว"/>
        <s v="หนองดง"/>
        <s v="โพธิ์ศรี"/>
        <s v="แจ่มอารมณ์"/>
        <s v="น้อยพัฒนา"/>
        <s v="อุดรชัย"/>
        <s v="เมืองหงส์"/>
        <s v="นกเหาะ"/>
        <s v="หนองม่วงส้ม"/>
        <s v="เหล่าขุมมัน"/>
        <s v="หงส์ทอง"/>
        <s v="ท่าสะอาด"/>
        <s v="กาหลง"/>
        <s v="หนองแวงแห่"/>
        <s v="ดงครั่งน้อย"/>
        <s v="โนนสีดา"/>
        <s v="เหล่ากุด"/>
        <s v="สะอาดสมบูรณ์"/>
        <s v="สุขสำราญ"/>
        <s v="หนองไผ่ล้อม"/>
        <s v="ราชธานี"/>
        <s v="โนนม่วง"/>
        <s v="โพนนางาม"/>
        <s v="ใหม่รุ่งเจริญ"/>
        <s v="หนองใหญ่"/>
        <s v="ศรีสวัสดิ์"/>
        <s v="หนองขุมดิน"/>
        <s v="ใหม่พัฒนา"/>
        <s v="ห้วยค้อ"/>
        <s v="ธาตุพัฒนา"/>
        <s v="ขี้เหล็ก"/>
        <s v="โนนรัง"/>
        <s v="คุ้มตลาด"/>
        <s v="วังน้ำเย็น"/>
        <s v="งูเหลือม"/>
        <s v="เก่าน้อย"/>
        <s v="วังโดน"/>
        <s v="เด่นราษฎร์"/>
        <s v="ข่าใหญ่"/>
        <s v="เหล่า"/>
        <s v="หนองกลาง"/>
        <s v="โนนมาลี"/>
        <s v="น้ำอ้อม"/>
        <s v="ดอนแคน"/>
        <s v="หนองหน่อง"/>
        <s v="ใหม่โพธิ์ชัย"/>
        <s v="ดงใหม่"/>
        <s v="สวนมอญ"/>
        <s v="ป่ายาง"/>
        <s v="โนนสะอาด"/>
        <s v="ประชาศึกษา"/>
        <s v="ป่าสุ่มน้อย"/>
        <s v="อีหลุบ"/>
        <s v="ท่าส้มปอย"/>
        <s v="ไทยเจริญ"/>
        <s v="หนองหญ้าม้า"/>
        <s v="ดงเมือง"/>
        <s v="แวงเหนือ"/>
        <s v="บุ่งเบา"/>
        <s v="หนองผง"/>
        <s v="ท่าเยี่ยม"/>
        <s v="อ้น"/>
        <s v="หนองแก่ง"/>
        <s v="หนองตากล้า"/>
        <s v="ผือโป้ด"/>
        <s v="สุขสมบูรณ์"/>
        <s v="ขมิ้น"/>
        <s v="ศาลางาม"/>
        <s v="นาโพธิ์กลาง"/>
        <s v="ตาเสือ"/>
        <s v="สังข์"/>
        <s v="เหล่าลิง"/>
        <s v="เกษมสุข"/>
        <s v="โพนทอง"/>
        <s v="มันเหลือง"/>
        <s v="เกษตร"/>
        <s v="นาโพธิ์"/>
        <s v="อีโคตร"/>
        <s v="คุ้มใต้"/>
        <s v="โพนสูง"/>
        <s v="นิเวศน์"/>
        <s v="หัวดอน"/>
        <s v="ฮ่องทราย"/>
        <s v="จันทร์สว่าง"/>
        <s v="เขืองใหญ่"/>
        <s v="แห่"/>
        <s v="หนองคูณน้อย"/>
        <s v="หนองยางน้อย"/>
        <s v="ดงช้าง"/>
        <s v="ก้างปลา"/>
        <s v="หนองช้าง"/>
      </sharedItems>
    </cacheField>
    <cacheField name="ตำบล" numFmtId="0">
      <sharedItems count="78">
        <s v="โพนเมือง"/>
        <s v="ผาน้ำย้อย"/>
        <s v="พลับพลา"/>
        <s v="ในเมือง"/>
        <s v="นิเวศน์"/>
        <s v="เด่นราษฎร์"/>
        <s v="หนองขุ่นใหญ่"/>
        <s v="หนองแวงควง"/>
        <s v="นาใหญ่"/>
        <s v="บึงงาม"/>
        <s v="คำไฮ"/>
        <s v="หนองพอก"/>
        <s v="เหล่าหลวง"/>
        <s v="บ้านแจ้ง"/>
        <s v="หนองผือ"/>
        <s v="รอบเมือง"/>
        <s v="เมืองไพร"/>
        <s v="ทุ่งทอง"/>
        <s v="หมูม้น"/>
        <s v="ดงลาน"/>
        <s v="หนองบัว"/>
        <s v="เมืองน้อย"/>
        <s v="นาอุดม"/>
        <s v="น้ำคำ"/>
        <s v="ภูเขาทอง"/>
        <s v="ทุ่งหลวง"/>
        <s v="ทุ่งเขาหลวง"/>
        <s v="เขวาทุ่ง"/>
        <s v="โพธิ์ทอง"/>
        <s v="จำปาขัน"/>
        <s v="โคกสว่าง"/>
        <s v="ไพศาล"/>
        <s v="แคนใหญ่"/>
        <s v="บ้านเขือง"/>
        <s v="ดงครั่งใหญ่"/>
        <s v="เมืองหงส์"/>
        <s v="โหรา"/>
        <s v="อาจสามารถ"/>
        <s v="สะอาดสมบูรณ์"/>
        <s v="หนองใหญ่"/>
        <s v="ดงครั่งน้อย"/>
        <s v="ขี้เหล็ก"/>
        <s v="สวนจิก"/>
        <s v="เชียงใหม่"/>
        <s v="ราชธานี"/>
        <s v="ช้างเผือก"/>
        <s v="ศรีสว่าง"/>
        <s v="โนนชัยศรี"/>
        <s v="โนนตาล"/>
        <s v="ดูกอึ่ง"/>
        <s v="อุ่มเม้า"/>
        <s v="โนนรัง"/>
        <s v="หัวช้าง"/>
        <s v="ดงแดง"/>
        <s v="ดงกลาง"/>
        <s v="เหล่า"/>
        <s v="น้ำอ้อม"/>
        <s v="ศรีโคตร"/>
        <s v="อีง่อง"/>
        <s v="ห้วยหินลาด"/>
        <s v="ทุ่งศรีเมือง"/>
        <s v="เกษตรวิสัย"/>
        <s v="พระเจ้า"/>
        <s v="หนองขาม"/>
        <s v="เมืองทุ่ง"/>
        <s v="แวง"/>
        <s v="หนองแวง"/>
        <s v="เหนือเมือง"/>
        <s v="คำนาดี"/>
        <s v="สระนกแก้ว"/>
        <s v="หนองฮี"/>
        <s v="ดู่"/>
        <s v="หน่อม"/>
        <s v="สระคู"/>
        <s v="กำแพง"/>
        <s v="นาเลิง"/>
        <s v="โนนสง่า"/>
        <s v="หนองไผ่"/>
      </sharedItems>
    </cacheField>
    <cacheField name="อำเภอ" numFmtId="0">
      <sharedItems count="17">
        <s v="อาจสามารถ"/>
        <s v="หนองพอก"/>
        <s v="เชียงขวัญ"/>
        <s v="เมือง"/>
        <s v="ธวัชบุรี"/>
        <s v="หนองฮี"/>
        <s v="ศรีสมเด็จ"/>
        <s v="สุวรรณภูมิ"/>
        <s v="พนมไพร"/>
        <s v="เกษตรวิสัย"/>
        <s v="จตุรพักตรพิมาน"/>
        <s v="เสลภูมิ"/>
        <s v="โพนทอง"/>
        <s v="ทุ่งเขาหลวง"/>
        <s v="โพธิ์ชัย"/>
        <s v="โพนทราย"/>
        <s v="ปทุมรัตต์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18-01-02T00:00:00" maxDate="2018-06-13T00:00:00"/>
    </cacheField>
    <cacheField name="วันพบผป" numFmtId="14">
      <sharedItems containsSemiMixedTypes="0" containsNonDate="0" containsDate="1" containsString="0" minDate="2018-01-05T00:00:00" maxDate="2018-06-1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18-01-07T00:00:00" maxDate="2018-01-08T00:00:00"/>
    </cacheField>
    <cacheField name="Wk" numFmtId="0">
      <sharedItems containsSemiMixedTypes="0" containsString="0" containsNumber="1" containsInteger="1" minValue="0" maxValue="23" count="22">
        <n v="17"/>
        <n v="18"/>
        <n v="19"/>
        <n v="23"/>
        <n v="21"/>
        <n v="20"/>
        <n v="7"/>
        <n v="15"/>
        <n v="16"/>
        <n v="22"/>
        <n v="0"/>
        <n v="2"/>
        <n v="6"/>
        <n v="14"/>
        <n v="12"/>
        <n v="11"/>
        <n v="10"/>
        <n v="13"/>
        <n v="5"/>
        <n v="3"/>
        <n v="1"/>
        <n v="8"/>
      </sharedItems>
    </cacheField>
    <cacheField name="Wkdatesick" numFmtId="0">
      <sharedItems containsSemiMixedTypes="0" containsString="0" containsNumber="1" containsInteger="1" minValue="0" maxValue="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">
  <r>
    <n v="25149"/>
    <s v="26.D.H.F."/>
    <s v="กนกวรรณ  ตรีธาสุข"/>
    <s v="84383"/>
    <s v="ชาย"/>
    <n v="18"/>
    <n v="0"/>
    <s v="นักเรียน"/>
    <s v="141"/>
    <x v="0"/>
    <x v="0"/>
    <x v="0"/>
    <x v="0"/>
    <s v="อาจสามารถ"/>
    <d v="2018-04-30T00:00:00"/>
    <d v="2018-05-03T00:00:00"/>
    <m/>
    <d v="2018-01-07T00:00:00"/>
    <x v="0"/>
    <n v="17"/>
  </r>
  <r>
    <n v="23043"/>
    <s v="26.D.H.F."/>
    <s v="กนกอร ครองผา"/>
    <s v="5002540"/>
    <s v="หญิง"/>
    <n v="24"/>
    <n v="0"/>
    <s v="เกษตร"/>
    <s v="57"/>
    <x v="1"/>
    <x v="1"/>
    <x v="1"/>
    <x v="1"/>
    <s v="หนองพอก"/>
    <d v="2018-05-03T00:00:00"/>
    <d v="2018-05-07T00:00:00"/>
    <m/>
    <d v="2018-01-07T00:00:00"/>
    <x v="1"/>
    <n v="17"/>
  </r>
  <r>
    <n v="24511"/>
    <s v="26.D.H.F."/>
    <s v="กรรณิการ์ วัฒนพจน์"/>
    <s v="11475-56"/>
    <s v="หญิง"/>
    <n v="24"/>
    <n v="0"/>
    <s v="รับจ้าง,กรรมกร"/>
    <s v="13"/>
    <x v="1"/>
    <x v="2"/>
    <x v="2"/>
    <x v="2"/>
    <s v="ร้อยเอ็ดธนบุรี"/>
    <d v="2018-05-14T00:00:00"/>
    <d v="2018-05-14T00:00:00"/>
    <m/>
    <d v="2018-01-07T00:00:00"/>
    <x v="2"/>
    <n v="19"/>
  </r>
  <r>
    <n v="24512"/>
    <s v="26.D.H.F."/>
    <s v="กรวิชญ์ ฉายแสง"/>
    <s v="12994-53"/>
    <s v="ชาย"/>
    <n v="25"/>
    <n v="1"/>
    <s v="รับจ้าง,กรรมกร"/>
    <s v="41/1  คุ้มวัดป่าเรไร"/>
    <x v="2"/>
    <x v="3"/>
    <x v="3"/>
    <x v="3"/>
    <s v="ร้อยเอ็ดธนบุรี"/>
    <d v="2018-05-15T00:00:00"/>
    <d v="2018-05-17T00:00:00"/>
    <m/>
    <d v="2018-01-07T00:00:00"/>
    <x v="2"/>
    <n v="19"/>
  </r>
  <r>
    <n v="24967"/>
    <s v="26.D.H.F."/>
    <s v="กฤตนัย ชาฤาชัย"/>
    <s v="001102643"/>
    <s v="ชาย"/>
    <n v="0"/>
    <n v="10"/>
    <s v="ไม่ทราบอาชีพ/ในปกครอง"/>
    <s v="183"/>
    <x v="3"/>
    <x v="4"/>
    <x v="4"/>
    <x v="4"/>
    <s v="ร้อยเอ็ด"/>
    <d v="2018-05-11T00:00:00"/>
    <d v="2018-05-15T00:00:00"/>
    <m/>
    <d v="2018-01-07T00:00:00"/>
    <x v="2"/>
    <n v="18"/>
  </r>
  <r>
    <n v="22895"/>
    <s v="26.D.H.F."/>
    <s v="กวินธิดา ศรีส่อง"/>
    <s v="510000514"/>
    <s v="หญิง"/>
    <n v="10"/>
    <n v="2"/>
    <s v="นักเรียน"/>
    <s v="34"/>
    <x v="4"/>
    <x v="5"/>
    <x v="5"/>
    <x v="5"/>
    <s v="พนมไพร"/>
    <d v="2018-05-03T00:00:00"/>
    <d v="2018-05-07T00:00:00"/>
    <m/>
    <d v="2018-01-07T00:00:00"/>
    <x v="1"/>
    <n v="17"/>
  </r>
  <r>
    <n v="28869"/>
    <s v="26.D.H.F."/>
    <s v="กัญญาณัฐ ชูแก้ว"/>
    <s v="4905020"/>
    <s v="หญิง"/>
    <n v="12"/>
    <n v="1"/>
    <s v="นักเรียน"/>
    <s v="151"/>
    <x v="4"/>
    <x v="6"/>
    <x v="6"/>
    <x v="1"/>
    <s v="หนองพอก"/>
    <d v="2018-06-08T00:00:00"/>
    <d v="2018-06-12T00:00:00"/>
    <m/>
    <d v="2018-01-07T00:00:00"/>
    <x v="3"/>
    <n v="22"/>
  </r>
  <r>
    <n v="26797"/>
    <s v="26.D.H.F."/>
    <s v="กัลยากร สุวรรณพงศ์"/>
    <s v="933437"/>
    <s v="หญิง"/>
    <n v="4"/>
    <n v="0"/>
    <s v="ไม่ทราบอาชีพ/ในปกครอง"/>
    <s v="13"/>
    <x v="1"/>
    <x v="2"/>
    <x v="2"/>
    <x v="2"/>
    <s v="ร้อยเอ็ด"/>
    <d v="2018-05-14T00:00:00"/>
    <d v="2018-05-15T00:00:00"/>
    <m/>
    <d v="2018-01-07T00:00:00"/>
    <x v="2"/>
    <n v="19"/>
  </r>
  <r>
    <n v="27484"/>
    <s v="26.D.H.F."/>
    <s v="กาญจน์ชนิตา  ศรีแวงเขต"/>
    <s v="5803915"/>
    <s v="หญิง"/>
    <n v="8"/>
    <n v="5"/>
    <s v="นักเรียน"/>
    <s v="35"/>
    <x v="5"/>
    <x v="7"/>
    <x v="7"/>
    <x v="6"/>
    <s v="ศรีสมเด็จ"/>
    <d v="2018-05-26T00:00:00"/>
    <d v="2018-05-30T00:00:00"/>
    <m/>
    <d v="2018-01-07T00:00:00"/>
    <x v="4"/>
    <n v="20"/>
  </r>
  <r>
    <n v="26942"/>
    <s v="26.D.H.F."/>
    <s v="กานต์ธิดา เทพธุลี"/>
    <s v="124065"/>
    <s v="หญิง"/>
    <n v="14"/>
    <n v="7"/>
    <s v="นักเรียน"/>
    <s v="102"/>
    <x v="1"/>
    <x v="2"/>
    <x v="2"/>
    <x v="2"/>
    <s v="ธวัชบุรี"/>
    <d v="2018-05-18T00:00:00"/>
    <d v="2018-05-22T00:00:00"/>
    <m/>
    <d v="2018-01-07T00:00:00"/>
    <x v="5"/>
    <n v="19"/>
  </r>
  <r>
    <n v="29277"/>
    <s v="26.D.H.F."/>
    <s v="กิตติพันธุ์ อุยธรรม"/>
    <s v="903539"/>
    <s v="ชาย"/>
    <n v="25"/>
    <n v="0"/>
    <s v="รับจ้าง,กรรมกร"/>
    <s v="49"/>
    <x v="6"/>
    <x v="8"/>
    <x v="8"/>
    <x v="7"/>
    <s v="ร้อยเอ็ด"/>
    <d v="2018-05-30T00:00:00"/>
    <d v="2018-06-02T00:00:00"/>
    <m/>
    <d v="2018-01-07T00:00:00"/>
    <x v="4"/>
    <n v="21"/>
  </r>
  <r>
    <n v="9593"/>
    <s v="26.D.H.F."/>
    <s v="เกณฑ์ ยุทธสนอง"/>
    <s v="5104687"/>
    <s v="หญิง"/>
    <n v="58"/>
    <n v="4"/>
    <s v="เกษตร"/>
    <s v="98"/>
    <x v="7"/>
    <x v="9"/>
    <x v="9"/>
    <x v="1"/>
    <s v="หนองพอก"/>
    <d v="2018-02-16T00:00:00"/>
    <d v="2018-02-20T00:00:00"/>
    <m/>
    <d v="2018-01-07T00:00:00"/>
    <x v="6"/>
    <n v="6"/>
  </r>
  <r>
    <n v="20101"/>
    <s v="26.D.H.F."/>
    <s v="เกวลิน ทนทาน"/>
    <s v="560003176"/>
    <s v="หญิง"/>
    <n v="4"/>
    <n v="8"/>
    <s v="ไม่ทราบอาชีพ/ในปกครอง"/>
    <s v="210"/>
    <x v="6"/>
    <x v="10"/>
    <x v="10"/>
    <x v="8"/>
    <s v="พนมไพร"/>
    <d v="2018-04-13T00:00:00"/>
    <d v="2018-04-18T00:00:00"/>
    <m/>
    <d v="2018-01-07T00:00:00"/>
    <x v="7"/>
    <n v="14"/>
  </r>
  <r>
    <n v="23213"/>
    <s v="26.D.H.F."/>
    <s v="เกษฏา ใคร่เมืองสิงห์"/>
    <s v="1100853"/>
    <s v="ชาย"/>
    <n v="26"/>
    <n v="0"/>
    <s v="รับจ้าง,กรรมกร"/>
    <s v="94"/>
    <x v="3"/>
    <x v="11"/>
    <x v="11"/>
    <x v="1"/>
    <s v="ร้อยเอ็ด"/>
    <d v="2018-04-22T00:00:00"/>
    <d v="2018-04-26T00:00:00"/>
    <m/>
    <d v="2018-01-07T00:00:00"/>
    <x v="8"/>
    <n v="16"/>
  </r>
  <r>
    <n v="28701"/>
    <s v="26.D.H.F."/>
    <s v="จามีกร  เอกวงษา"/>
    <s v="6102063"/>
    <s v="ชาย"/>
    <n v="30"/>
    <n v="0"/>
    <s v="รับจ้าง,กรรมกร"/>
    <s v="217"/>
    <x v="8"/>
    <x v="12"/>
    <x v="12"/>
    <x v="9"/>
    <s v="จตุรพักตรพิมาน"/>
    <d v="2018-06-05T00:00:00"/>
    <d v="2018-06-08T00:00:00"/>
    <m/>
    <d v="2018-01-07T00:00:00"/>
    <x v="9"/>
    <n v="22"/>
  </r>
  <r>
    <n v="23280"/>
    <s v="26.D.H.F."/>
    <s v="จิรัชญา เดชศรี"/>
    <s v="550002415"/>
    <s v="หญิง"/>
    <n v="5"/>
    <n v="8"/>
    <s v="นักเรียน"/>
    <s v="34"/>
    <x v="4"/>
    <x v="5"/>
    <x v="5"/>
    <x v="5"/>
    <s v="หนองฮี"/>
    <d v="2018-05-06T00:00:00"/>
    <d v="2018-05-09T00:00:00"/>
    <m/>
    <d v="2018-01-07T00:00:00"/>
    <x v="1"/>
    <n v="18"/>
  </r>
  <r>
    <n v="25577"/>
    <s v="26.D.H.F."/>
    <s v="จิฬาภรณ์ แสนทอง"/>
    <s v="5601386"/>
    <s v="หญิง"/>
    <n v="18"/>
    <n v="3"/>
    <s v="นักเรียน"/>
    <s v="52"/>
    <x v="9"/>
    <x v="13"/>
    <x v="1"/>
    <x v="1"/>
    <s v="หนองพอก"/>
    <d v="2018-05-18T00:00:00"/>
    <d v="2018-05-23T00:00:00"/>
    <m/>
    <d v="2018-01-07T00:00:00"/>
    <x v="5"/>
    <n v="19"/>
  </r>
  <r>
    <n v="26439"/>
    <s v="26.D.H.F."/>
    <s v="ชนิตา   ชนไพโรจน์"/>
    <s v="5700142"/>
    <s v="หญิง"/>
    <n v="8"/>
    <n v="11"/>
    <s v="นักเรียน"/>
    <s v="17"/>
    <x v="5"/>
    <x v="7"/>
    <x v="7"/>
    <x v="6"/>
    <s v="ศรีสมเด็จ"/>
    <d v="2018-05-21T00:00:00"/>
    <d v="2018-05-25T00:00:00"/>
    <m/>
    <d v="2018-01-07T00:00:00"/>
    <x v="5"/>
    <n v="20"/>
  </r>
  <r>
    <n v="24490"/>
    <s v="26.D.H.F."/>
    <s v="ชลธิชา ศรีสุลัย"/>
    <s v="64333"/>
    <s v="หญิง"/>
    <n v="14"/>
    <n v="8"/>
    <s v="นักเรียน"/>
    <s v="91"/>
    <x v="8"/>
    <x v="14"/>
    <x v="2"/>
    <x v="2"/>
    <s v="ธวัชบุรี"/>
    <d v="2018-05-11T00:00:00"/>
    <d v="2018-05-16T00:00:00"/>
    <m/>
    <d v="2018-01-07T00:00:00"/>
    <x v="2"/>
    <n v="18"/>
  </r>
  <r>
    <n v="1959"/>
    <s v="26.D.H.F."/>
    <s v="ชลลดา  จิตแสวง"/>
    <s v="72921"/>
    <s v="หญิง"/>
    <n v="14"/>
    <n v="0"/>
    <s v="นักเรียน"/>
    <s v="13"/>
    <x v="7"/>
    <x v="15"/>
    <x v="13"/>
    <x v="0"/>
    <s v="อาจสามารถ"/>
    <d v="2018-01-02T00:00:00"/>
    <d v="2018-01-05T00:00:00"/>
    <m/>
    <d v="2018-01-07T00:00:00"/>
    <x v="10"/>
    <n v="0"/>
  </r>
  <r>
    <n v="4310"/>
    <s v="26.D.H.F."/>
    <s v="ชลลดา อุปแก้ว"/>
    <s v="5408173"/>
    <s v="หญิง"/>
    <n v="17"/>
    <n v="1"/>
    <s v="นักเรียน"/>
    <s v="24/1"/>
    <x v="3"/>
    <x v="16"/>
    <x v="14"/>
    <x v="10"/>
    <s v="จตุรพักตรพิมาน"/>
    <d v="2018-01-19T00:00:00"/>
    <d v="2018-01-19T00:00:00"/>
    <m/>
    <d v="2018-01-07T00:00:00"/>
    <x v="11"/>
    <n v="2"/>
  </r>
  <r>
    <n v="27143"/>
    <s v="26.D.H.F."/>
    <s v="ชาญศักดิ์ กาญจนสาธิต"/>
    <s v="5303636"/>
    <s v="ชาย"/>
    <n v="39"/>
    <n v="1"/>
    <s v="รับจ้าง,กรรมกร"/>
    <s v="142"/>
    <x v="10"/>
    <x v="17"/>
    <x v="15"/>
    <x v="1"/>
    <s v="หนองพอก"/>
    <d v="2018-05-30T00:00:00"/>
    <d v="2018-06-01T00:00:00"/>
    <m/>
    <d v="2018-01-07T00:00:00"/>
    <x v="4"/>
    <n v="21"/>
  </r>
  <r>
    <n v="27751"/>
    <s v="26.D.H.F."/>
    <s v="ชิดจันทร์ เขามะหิหงษ์"/>
    <s v="550012331"/>
    <s v="หญิง"/>
    <n v="5"/>
    <n v="8"/>
    <s v="นักเรียน"/>
    <s v="24"/>
    <x v="3"/>
    <x v="18"/>
    <x v="16"/>
    <x v="11"/>
    <s v="จุรีเวช"/>
    <d v="2018-05-28T00:00:00"/>
    <d v="2018-06-01T00:00:00"/>
    <m/>
    <d v="2018-01-07T00:00:00"/>
    <x v="4"/>
    <n v="21"/>
  </r>
  <r>
    <n v="29073"/>
    <s v="26.D.H.F."/>
    <s v="ชุติมา แก้วฉลาด"/>
    <s v="33918"/>
    <s v="หญิง"/>
    <n v="26"/>
    <n v="0"/>
    <s v="อื่นๆ"/>
    <s v="145"/>
    <x v="7"/>
    <x v="19"/>
    <x v="17"/>
    <x v="9"/>
    <s v="เกษตรวิสัย"/>
    <d v="2018-06-10T00:00:00"/>
    <d v="2018-06-12T00:00:00"/>
    <m/>
    <d v="2018-01-07T00:00:00"/>
    <x v="3"/>
    <n v="23"/>
  </r>
  <r>
    <n v="24541"/>
    <s v="26.D.H.F."/>
    <s v="ณพชร สงคราม"/>
    <s v="1102406"/>
    <s v="ชาย"/>
    <n v="13"/>
    <n v="0"/>
    <s v="นักเรียน"/>
    <s v="90"/>
    <x v="4"/>
    <x v="5"/>
    <x v="5"/>
    <x v="5"/>
    <s v="ร้อยเอ็ด"/>
    <d v="2018-05-09T00:00:00"/>
    <d v="2018-05-13T00:00:00"/>
    <m/>
    <d v="2018-01-07T00:00:00"/>
    <x v="2"/>
    <n v="18"/>
  </r>
  <r>
    <n v="21806"/>
    <s v="26.D.H.F."/>
    <s v="ณัชชา ตราตรี"/>
    <s v="1058243"/>
    <s v="หญิง"/>
    <n v="1"/>
    <n v="4"/>
    <s v="ไม่ทราบอาชีพ/ในปกครอง"/>
    <s v="31"/>
    <x v="1"/>
    <x v="20"/>
    <x v="18"/>
    <x v="2"/>
    <s v="ร้อยเอ็ด"/>
    <d v="2018-04-22T00:00:00"/>
    <d v="2018-04-24T00:00:00"/>
    <m/>
    <d v="2018-01-07T00:00:00"/>
    <x v="8"/>
    <n v="16"/>
  </r>
  <r>
    <n v="26798"/>
    <s v="26.D.H.F."/>
    <s v="ณัชชิญา หินซุย"/>
    <s v="1102728"/>
    <s v="หญิง"/>
    <n v="13"/>
    <n v="0"/>
    <s v="นักเรียน"/>
    <s v="35"/>
    <x v="4"/>
    <x v="5"/>
    <x v="5"/>
    <x v="5"/>
    <s v="ร้อยเอ็ด"/>
    <d v="2018-05-12T00:00:00"/>
    <d v="2018-05-16T00:00:00"/>
    <m/>
    <d v="2018-01-07T00:00:00"/>
    <x v="2"/>
    <n v="18"/>
  </r>
  <r>
    <n v="8857"/>
    <s v="26.D.H.F."/>
    <s v="ณัฐกรณ์ เผ่าสงคราม"/>
    <s v="1089911"/>
    <s v="ชาย"/>
    <n v="0"/>
    <n v="1"/>
    <s v="ไม่ทราบอาชีพ/ในปกครอง"/>
    <s v="315"/>
    <x v="11"/>
    <x v="21"/>
    <x v="19"/>
    <x v="3"/>
    <s v="ร้อยเอ็ด"/>
    <d v="2018-02-11T00:00:00"/>
    <d v="2018-02-12T00:00:00"/>
    <m/>
    <d v="2018-01-07T00:00:00"/>
    <x v="12"/>
    <n v="6"/>
  </r>
  <r>
    <n v="24071"/>
    <s v="26.D.H.F."/>
    <s v="ณัฐชนน ถินจำนงค์"/>
    <s v="6003510"/>
    <s v="ชาย"/>
    <n v="5"/>
    <n v="7"/>
    <s v="นักเรียน"/>
    <s v="23"/>
    <x v="12"/>
    <x v="22"/>
    <x v="20"/>
    <x v="0"/>
    <s v="เมืองสรวง"/>
    <d v="2018-05-11T00:00:00"/>
    <d v="2018-05-15T00:00:00"/>
    <m/>
    <d v="2018-01-07T00:00:00"/>
    <x v="2"/>
    <n v="18"/>
  </r>
  <r>
    <n v="8970"/>
    <s v="26.D.H.F."/>
    <s v="ณัฐธิดา ห้วยทราย"/>
    <s v="5101792"/>
    <s v="หญิง"/>
    <n v="17"/>
    <n v="5"/>
    <s v="นักเรียน"/>
    <s v="15"/>
    <x v="13"/>
    <x v="23"/>
    <x v="1"/>
    <x v="1"/>
    <s v="หนองพอก"/>
    <d v="2018-02-14T00:00:00"/>
    <d v="2018-02-18T00:00:00"/>
    <m/>
    <d v="2018-01-07T00:00:00"/>
    <x v="6"/>
    <n v="6"/>
  </r>
  <r>
    <n v="29273"/>
    <s v="26.D.H.F."/>
    <s v="ณัฐพงศ์ มูลสิติ"/>
    <s v="718440"/>
    <s v="ชาย"/>
    <n v="25"/>
    <n v="0"/>
    <s v="เกษตร"/>
    <s v="49"/>
    <x v="14"/>
    <x v="24"/>
    <x v="21"/>
    <x v="4"/>
    <s v="ร้อยเอ็ด"/>
    <d v="2018-05-15T00:00:00"/>
    <d v="2018-05-18T00:00:00"/>
    <m/>
    <d v="2018-01-07T00:00:00"/>
    <x v="2"/>
    <n v="19"/>
  </r>
  <r>
    <n v="27761"/>
    <s v="26.D.H.F."/>
    <s v="ณัฐพล ไชยกันเชือก"/>
    <s v="92988"/>
    <s v="ชาย"/>
    <n v="17"/>
    <n v="9"/>
    <s v="นักเรียน"/>
    <s v="139"/>
    <x v="15"/>
    <x v="25"/>
    <x v="22"/>
    <x v="12"/>
    <s v="โพนทอง"/>
    <d v="2018-06-01T00:00:00"/>
    <d v="2018-06-05T00:00:00"/>
    <m/>
    <d v="2018-01-07T00:00:00"/>
    <x v="9"/>
    <n v="21"/>
  </r>
  <r>
    <n v="29275"/>
    <s v="26.D.H.F."/>
    <s v="ณาตยา พรมวงศ์"/>
    <s v="1103040"/>
    <s v="หญิง"/>
    <n v="37"/>
    <n v="0"/>
    <s v="เกษตร"/>
    <s v="35"/>
    <x v="13"/>
    <x v="26"/>
    <x v="23"/>
    <x v="7"/>
    <s v="ร้อยเอ็ด"/>
    <d v="2018-05-17T00:00:00"/>
    <d v="2018-05-19T00:00:00"/>
    <m/>
    <d v="2018-01-07T00:00:00"/>
    <x v="2"/>
    <n v="19"/>
  </r>
  <r>
    <n v="29272"/>
    <s v="26.D.H.F."/>
    <s v="ดวงพระจันทร์ ชมศรีจันทร์"/>
    <s v="1100384"/>
    <s v="หญิง"/>
    <n v="24"/>
    <n v="0"/>
    <s v="เกษตร"/>
    <s v="43"/>
    <x v="16"/>
    <x v="27"/>
    <x v="24"/>
    <x v="1"/>
    <s v="ร้อยเอ็ด"/>
    <d v="2018-05-10T00:00:00"/>
    <d v="2018-05-13T00:00:00"/>
    <m/>
    <d v="2018-01-07T00:00:00"/>
    <x v="2"/>
    <n v="18"/>
  </r>
  <r>
    <n v="27980"/>
    <s v="26.D.H.F."/>
    <s v="ด่อน ภูเขาใหญ่"/>
    <s v="127338"/>
    <s v="ชาย"/>
    <n v="86"/>
    <n v="0"/>
    <s v="เกษตร"/>
    <s v="10"/>
    <x v="11"/>
    <x v="28"/>
    <x v="25"/>
    <x v="7"/>
    <s v="สุวรรณภูมิ"/>
    <d v="2018-05-23T00:00:00"/>
    <d v="2018-05-24T00:00:00"/>
    <m/>
    <d v="2018-01-07T00:00:00"/>
    <x v="5"/>
    <n v="20"/>
  </r>
  <r>
    <n v="29063"/>
    <s v="26.D.H.F."/>
    <s v="ตะวันไท อันมัย"/>
    <s v="5203325"/>
    <s v="ชาย"/>
    <n v="15"/>
    <n v="1"/>
    <s v="นักเรียน"/>
    <s v="35"/>
    <x v="3"/>
    <x v="29"/>
    <x v="17"/>
    <x v="9"/>
    <s v="เกษตรวิสัย"/>
    <d v="2018-05-28T00:00:00"/>
    <d v="2018-05-31T00:00:00"/>
    <m/>
    <d v="2018-01-07T00:00:00"/>
    <x v="4"/>
    <n v="21"/>
  </r>
  <r>
    <n v="26788"/>
    <s v="26.D.H.F."/>
    <s v="ทองลา บุญชัย"/>
    <s v="1102770"/>
    <s v="ชาย"/>
    <n v="60"/>
    <n v="0"/>
    <s v="เกษตร"/>
    <s v="32"/>
    <x v="13"/>
    <x v="30"/>
    <x v="26"/>
    <x v="13"/>
    <s v="ร้อยเอ็ด"/>
    <d v="2018-05-12T00:00:00"/>
    <d v="2018-05-16T00:00:00"/>
    <m/>
    <d v="2018-01-07T00:00:00"/>
    <x v="2"/>
    <n v="18"/>
  </r>
  <r>
    <n v="26812"/>
    <s v="26.D.H.F."/>
    <s v="ทิพกร อินพะเนาว์"/>
    <s v="5406491"/>
    <s v="ชาย"/>
    <n v="14"/>
    <n v="0"/>
    <s v="นักเรียน"/>
    <s v="17"/>
    <x v="14"/>
    <x v="31"/>
    <x v="15"/>
    <x v="1"/>
    <s v="หนองพอก"/>
    <d v="2018-05-27T00:00:00"/>
    <d v="2018-05-30T00:00:00"/>
    <m/>
    <d v="2018-01-07T00:00:00"/>
    <x v="4"/>
    <n v="21"/>
  </r>
  <r>
    <n v="27383"/>
    <s v="26.D.H.F."/>
    <s v="ธนชัย ทองคำ"/>
    <s v="801854"/>
    <s v="ชาย"/>
    <n v="10"/>
    <n v="0"/>
    <s v="นักเรียน"/>
    <s v="62"/>
    <x v="6"/>
    <x v="26"/>
    <x v="27"/>
    <x v="4"/>
    <s v="ร้อยเอ็ด"/>
    <d v="2018-05-26T00:00:00"/>
    <d v="2018-05-28T00:00:00"/>
    <m/>
    <d v="2018-01-07T00:00:00"/>
    <x v="4"/>
    <n v="20"/>
  </r>
  <r>
    <n v="29281"/>
    <s v="26.D.H.F."/>
    <s v="ธนากร บูรณะกิตติ"/>
    <s v="474739"/>
    <s v="ชาย"/>
    <n v="14"/>
    <n v="0"/>
    <s v="นักเรียน"/>
    <s v="216"/>
    <x v="2"/>
    <x v="32"/>
    <x v="28"/>
    <x v="11"/>
    <s v="ร้อยเอ็ด"/>
    <d v="2018-06-03T00:00:00"/>
    <d v="2018-06-05T00:00:00"/>
    <m/>
    <d v="2018-01-07T00:00:00"/>
    <x v="9"/>
    <n v="22"/>
  </r>
  <r>
    <n v="24634"/>
    <s v="26.D.H.F."/>
    <s v="ธีรเทพ คณาจันทร์"/>
    <s v="1102998"/>
    <s v="ชาย"/>
    <n v="14"/>
    <n v="0"/>
    <s v="นักเรียน"/>
    <s v="95"/>
    <x v="5"/>
    <x v="33"/>
    <x v="5"/>
    <x v="5"/>
    <s v="ร้อยเอ็ด"/>
    <d v="2018-05-16T00:00:00"/>
    <d v="2018-05-18T00:00:00"/>
    <m/>
    <d v="2018-01-07T00:00:00"/>
    <x v="2"/>
    <n v="19"/>
  </r>
  <r>
    <n v="24969"/>
    <s v="26.D.H.F."/>
    <s v="นตะวัน ดีพลดวน"/>
    <s v="000958829"/>
    <s v="ชาย"/>
    <n v="9"/>
    <n v="8"/>
    <s v="นักเรียน"/>
    <s v="173"/>
    <x v="7"/>
    <x v="34"/>
    <x v="29"/>
    <x v="7"/>
    <s v="ร้อยเอ็ด"/>
    <d v="2018-05-09T00:00:00"/>
    <d v="2018-05-11T00:00:00"/>
    <m/>
    <d v="2018-01-07T00:00:00"/>
    <x v="1"/>
    <n v="18"/>
  </r>
  <r>
    <n v="25249"/>
    <s v="26.D.H.F."/>
    <s v="นนทวัฒน์ ยันตะพันธ์"/>
    <s v="83652"/>
    <s v="ชาย"/>
    <n v="16"/>
    <n v="1"/>
    <s v="นักเรียน"/>
    <s v="88"/>
    <x v="15"/>
    <x v="35"/>
    <x v="23"/>
    <x v="7"/>
    <s v="สุวรรณภูมิ"/>
    <d v="2018-05-08T00:00:00"/>
    <d v="2018-05-10T00:00:00"/>
    <m/>
    <d v="2018-01-07T00:00:00"/>
    <x v="1"/>
    <n v="18"/>
  </r>
  <r>
    <n v="21138"/>
    <s v="26.D.H.F."/>
    <s v="นฤมล โคตรภักดี"/>
    <s v="874676"/>
    <s v="หญิง"/>
    <n v="7"/>
    <n v="0"/>
    <s v="นักเรียน"/>
    <s v="85"/>
    <x v="3"/>
    <x v="4"/>
    <x v="4"/>
    <x v="4"/>
    <s v="ร้อยเอ็ด"/>
    <d v="2018-04-12T00:00:00"/>
    <d v="2018-04-16T00:00:00"/>
    <m/>
    <d v="2018-01-07T00:00:00"/>
    <x v="7"/>
    <n v="14"/>
  </r>
  <r>
    <n v="26118"/>
    <s v="26.D.H.F."/>
    <s v="นัทธพงค์ ครองไธสง"/>
    <s v="38434"/>
    <s v="ชาย"/>
    <n v="7"/>
    <n v="0"/>
    <s v="นักเรียน"/>
    <s v="60"/>
    <x v="4"/>
    <x v="5"/>
    <x v="5"/>
    <x v="5"/>
    <s v="โพนทราย"/>
    <d v="2018-05-19T00:00:00"/>
    <d v="2018-05-24T00:00:00"/>
    <m/>
    <d v="2018-01-07T00:00:00"/>
    <x v="5"/>
    <n v="19"/>
  </r>
  <r>
    <n v="28169"/>
    <s v="26.D.H.F."/>
    <s v="นาถรฎา    ทุมสิทธิ์"/>
    <s v="5604001"/>
    <s v="หญิง"/>
    <n v="11"/>
    <n v="7"/>
    <s v="นักเรียน"/>
    <s v="16"/>
    <x v="5"/>
    <x v="7"/>
    <x v="7"/>
    <x v="6"/>
    <s v="ศรีสมเด็จ"/>
    <d v="2018-05-24T00:00:00"/>
    <d v="2018-05-28T00:00:00"/>
    <m/>
    <d v="2018-01-07T00:00:00"/>
    <x v="4"/>
    <n v="20"/>
  </r>
  <r>
    <n v="25679"/>
    <s v="26.D.H.F."/>
    <s v="นิพนธ์ ทับศรีรัก"/>
    <m/>
    <s v="ชาย"/>
    <n v="16"/>
    <n v="0"/>
    <s v="นักเรียน"/>
    <s v="15"/>
    <x v="1"/>
    <x v="36"/>
    <x v="30"/>
    <x v="8"/>
    <s v="พนมไพร"/>
    <d v="2018-05-20T00:00:00"/>
    <d v="2018-05-25T00:00:00"/>
    <m/>
    <d v="2018-01-07T00:00:00"/>
    <x v="5"/>
    <n v="20"/>
  </r>
  <r>
    <n v="26993"/>
    <s v="26.D.H.F."/>
    <s v="นิพนธ์ นาสิงห์ทอง"/>
    <s v="000105625"/>
    <s v="ชาย"/>
    <n v="15"/>
    <n v="5"/>
    <s v="นักเรียน"/>
    <s v="138"/>
    <x v="15"/>
    <x v="25"/>
    <x v="22"/>
    <x v="12"/>
    <s v="โพนทอง"/>
    <d v="2018-06-01T00:00:00"/>
    <d v="2018-06-01T00:00:00"/>
    <m/>
    <d v="2018-01-07T00:00:00"/>
    <x v="4"/>
    <n v="21"/>
  </r>
  <r>
    <n v="28731"/>
    <s v="26.D.H.F."/>
    <s v="นิพล วันนู"/>
    <s v="510002142"/>
    <s v="ชาย"/>
    <n v="16"/>
    <n v="10"/>
    <s v="นักเรียน"/>
    <s v="53"/>
    <x v="1"/>
    <x v="36"/>
    <x v="30"/>
    <x v="8"/>
    <s v="พนมไพร"/>
    <d v="2018-06-08T00:00:00"/>
    <d v="2018-06-12T00:00:00"/>
    <m/>
    <d v="2018-01-07T00:00:00"/>
    <x v="3"/>
    <n v="22"/>
  </r>
  <r>
    <n v="21666"/>
    <s v="26.D.H.F."/>
    <s v="ปพนสรรค์ พันวิลัย"/>
    <s v="5303221"/>
    <s v="ชาย"/>
    <n v="15"/>
    <n v="11"/>
    <s v="นักเรียน"/>
    <s v="6"/>
    <x v="6"/>
    <x v="23"/>
    <x v="1"/>
    <x v="1"/>
    <s v="หนองพอก"/>
    <d v="2018-04-23T00:00:00"/>
    <d v="2018-04-29T00:00:00"/>
    <m/>
    <d v="2018-01-07T00:00:00"/>
    <x v="0"/>
    <n v="16"/>
  </r>
  <r>
    <n v="28215"/>
    <s v="26.D.H.F."/>
    <s v="ประกายแก้ว สุกรณ์"/>
    <s v="480024873"/>
    <s v="หญิง"/>
    <n v="12"/>
    <n v="8"/>
    <s v="นักเรียน"/>
    <s v="5"/>
    <x v="1"/>
    <x v="36"/>
    <x v="30"/>
    <x v="8"/>
    <s v="พนมไพร"/>
    <d v="2018-06-04T00:00:00"/>
    <d v="2018-06-09T00:00:00"/>
    <m/>
    <d v="2018-01-07T00:00:00"/>
    <x v="9"/>
    <n v="22"/>
  </r>
  <r>
    <n v="27591"/>
    <s v="26.D.H.F."/>
    <s v="ประดับ ไพรหลวง"/>
    <s v="5306361"/>
    <s v="หญิง"/>
    <n v="42"/>
    <n v="5"/>
    <s v="รับจ้าง,กรรมกร"/>
    <s v="41"/>
    <x v="1"/>
    <x v="37"/>
    <x v="6"/>
    <x v="1"/>
    <s v="หนองพอก"/>
    <d v="2018-06-01T00:00:00"/>
    <d v="2018-06-05T00:00:00"/>
    <m/>
    <d v="2018-01-07T00:00:00"/>
    <x v="9"/>
    <n v="21"/>
  </r>
  <r>
    <n v="22076"/>
    <s v="26.D.H.F."/>
    <s v="พงษ์พัฒน์ อ่อนพุทธา"/>
    <s v="5306661"/>
    <s v="ชาย"/>
    <n v="25"/>
    <n v="2"/>
    <s v="รับจ้าง,กรรมกร"/>
    <s v="4"/>
    <x v="5"/>
    <x v="11"/>
    <x v="11"/>
    <x v="1"/>
    <s v="หนองพอก"/>
    <d v="2018-04-24T00:00:00"/>
    <d v="2018-04-29T00:00:00"/>
    <m/>
    <d v="2018-01-07T00:00:00"/>
    <x v="0"/>
    <n v="16"/>
  </r>
  <r>
    <n v="29276"/>
    <s v="26.D.H.F."/>
    <s v="พรพรรษา บำรุงรัตน์"/>
    <s v="451006"/>
    <s v="หญิง"/>
    <n v="14"/>
    <n v="0"/>
    <s v="นักเรียน"/>
    <s v="23"/>
    <x v="5"/>
    <x v="38"/>
    <x v="31"/>
    <x v="4"/>
    <s v="ร้อยเอ็ด"/>
    <d v="2018-05-28T00:00:00"/>
    <d v="2018-06-01T00:00:00"/>
    <m/>
    <d v="2018-01-07T00:00:00"/>
    <x v="4"/>
    <n v="21"/>
  </r>
  <r>
    <n v="23937"/>
    <s v="26.D.H.F."/>
    <s v="พลอยชมพู ผ่าพล"/>
    <s v="661973"/>
    <s v="หญิง"/>
    <n v="10"/>
    <n v="0"/>
    <s v="นักเรียน"/>
    <s v="4/1"/>
    <x v="9"/>
    <x v="39"/>
    <x v="32"/>
    <x v="3"/>
    <s v="ร้อยเอ็ด"/>
    <d v="2018-05-06T00:00:00"/>
    <d v="2018-05-09T00:00:00"/>
    <m/>
    <d v="2018-01-07T00:00:00"/>
    <x v="1"/>
    <n v="18"/>
  </r>
  <r>
    <n v="25459"/>
    <s v="26.D.H.F."/>
    <s v="พัต กาจุ๊ด"/>
    <s v="5603183"/>
    <s v="ชาย"/>
    <n v="7"/>
    <n v="5"/>
    <s v="นักเรียน"/>
    <s v="88"/>
    <x v="14"/>
    <x v="40"/>
    <x v="33"/>
    <x v="2"/>
    <s v="ร้อยเอ็ด"/>
    <d v="2018-05-18T00:00:00"/>
    <d v="2018-05-23T00:00:00"/>
    <m/>
    <d v="2018-01-07T00:00:00"/>
    <x v="5"/>
    <n v="19"/>
  </r>
  <r>
    <n v="29076"/>
    <s v="26.D.H.F."/>
    <s v="พิชามญช์ สอนสตรี"/>
    <s v="5506829"/>
    <s v="หญิง"/>
    <n v="7"/>
    <n v="0"/>
    <s v="นักเรียน"/>
    <s v="47"/>
    <x v="4"/>
    <x v="41"/>
    <x v="34"/>
    <x v="9"/>
    <s v="เกษตรวิสัย"/>
    <d v="2018-06-05T00:00:00"/>
    <d v="2018-06-09T00:00:00"/>
    <m/>
    <d v="2018-01-07T00:00:00"/>
    <x v="9"/>
    <n v="22"/>
  </r>
  <r>
    <n v="29064"/>
    <s v="26.D.H.F."/>
    <s v="พิมพิศา สุขสวัสดิ์"/>
    <s v="6102193"/>
    <s v="หญิง"/>
    <n v="12"/>
    <n v="0"/>
    <s v="นักเรียน"/>
    <s v="17"/>
    <x v="1"/>
    <x v="42"/>
    <x v="34"/>
    <x v="9"/>
    <s v="เกษตรวิสัย"/>
    <d v="2018-06-01T00:00:00"/>
    <d v="2018-06-03T00:00:00"/>
    <m/>
    <d v="2018-01-07T00:00:00"/>
    <x v="9"/>
    <n v="21"/>
  </r>
  <r>
    <n v="27381"/>
    <s v="26.D.H.F."/>
    <s v="พีรภัทร ไชยพจน์"/>
    <s v="000490796"/>
    <s v="ชาย"/>
    <n v="14"/>
    <n v="0"/>
    <s v="นักเรียน"/>
    <s v="30"/>
    <x v="1"/>
    <x v="2"/>
    <x v="2"/>
    <x v="2"/>
    <s v="ร้อยเอ็ด"/>
    <d v="2018-05-25T00:00:00"/>
    <d v="2018-06-01T00:00:00"/>
    <m/>
    <d v="2018-01-07T00:00:00"/>
    <x v="4"/>
    <n v="20"/>
  </r>
  <r>
    <n v="25555"/>
    <s v="26.D.H.F."/>
    <s v="พุฒิพงศ์ สีแดง"/>
    <s v="121417"/>
    <s v="ชาย"/>
    <n v="19"/>
    <n v="1"/>
    <s v="เกษตร"/>
    <s v="26"/>
    <x v="3"/>
    <x v="29"/>
    <x v="17"/>
    <x v="9"/>
    <s v="เกษตรวิสัย"/>
    <d v="2018-05-15T00:00:00"/>
    <d v="2018-05-18T00:00:00"/>
    <m/>
    <d v="2018-01-07T00:00:00"/>
    <x v="2"/>
    <n v="19"/>
  </r>
  <r>
    <n v="27933"/>
    <s v="26.D.H.F."/>
    <s v="เพชรลดา พันธ์เพชร"/>
    <s v="620095"/>
    <s v="หญิง"/>
    <n v="11"/>
    <n v="0"/>
    <s v="นักเรียน"/>
    <s v="69"/>
    <x v="6"/>
    <x v="26"/>
    <x v="27"/>
    <x v="4"/>
    <s v="ร้อยเอ็ด"/>
    <d v="2018-05-28T00:00:00"/>
    <d v="2018-06-02T00:00:00"/>
    <m/>
    <d v="2018-01-07T00:00:00"/>
    <x v="4"/>
    <n v="21"/>
  </r>
  <r>
    <n v="27954"/>
    <s v="26.D.H.F."/>
    <s v="ภัทรวดี สิงหาอาจ"/>
    <s v="5901211"/>
    <s v="หญิง"/>
    <n v="8"/>
    <n v="10"/>
    <s v="นักเรียน"/>
    <s v="350/4"/>
    <x v="15"/>
    <x v="43"/>
    <x v="24"/>
    <x v="1"/>
    <s v="หนองพอก"/>
    <d v="2018-06-02T00:00:00"/>
    <d v="2018-06-07T00:00:00"/>
    <m/>
    <d v="2018-01-07T00:00:00"/>
    <x v="9"/>
    <n v="21"/>
  </r>
  <r>
    <n v="28699"/>
    <s v="26.D.H.F."/>
    <s v="ภาณุพงศ์ หงส์พันธ์"/>
    <s v="5801024"/>
    <s v="ชาย"/>
    <n v="21"/>
    <n v="0"/>
    <s v="นักเรียน"/>
    <s v="130/1"/>
    <x v="6"/>
    <x v="44"/>
    <x v="35"/>
    <x v="10"/>
    <s v="จตุรพักตรพิมาน"/>
    <d v="2018-05-31T00:00:00"/>
    <d v="2018-06-06T00:00:00"/>
    <m/>
    <d v="2018-01-07T00:00:00"/>
    <x v="9"/>
    <n v="21"/>
  </r>
  <r>
    <n v="26260"/>
    <s v="26.D.H.F."/>
    <s v="ภาณุวัฒน์ ทองอ่อน"/>
    <s v="5304427"/>
    <s v="ชาย"/>
    <n v="7"/>
    <n v="7"/>
    <s v="นักเรียน"/>
    <s v="176"/>
    <x v="5"/>
    <x v="45"/>
    <x v="34"/>
    <x v="9"/>
    <s v="เกษตรวิสัย"/>
    <d v="2018-05-20T00:00:00"/>
    <d v="2018-05-21T00:00:00"/>
    <m/>
    <d v="2018-01-07T00:00:00"/>
    <x v="5"/>
    <n v="20"/>
  </r>
  <r>
    <n v="26768"/>
    <s v="26.D.H.F."/>
    <s v="ภานุวัฒน์ ศิริกิจ"/>
    <s v="1103525"/>
    <s v="ชาย"/>
    <n v="14"/>
    <n v="0"/>
    <s v="นักเรียน"/>
    <s v="41/7"/>
    <x v="4"/>
    <x v="46"/>
    <x v="36"/>
    <x v="0"/>
    <s v="ร้อยเอ็ด"/>
    <d v="2018-05-19T00:00:00"/>
    <d v="2018-05-24T00:00:00"/>
    <m/>
    <d v="2018-01-07T00:00:00"/>
    <x v="5"/>
    <n v="19"/>
  </r>
  <r>
    <n v="25960"/>
    <s v="26.D.H.F."/>
    <s v="ภาสกร วงจำปา"/>
    <s v="5009048"/>
    <s v="ชาย"/>
    <n v="10"/>
    <n v="4"/>
    <s v="นักเรียน"/>
    <s v="12"/>
    <x v="4"/>
    <x v="47"/>
    <x v="1"/>
    <x v="1"/>
    <s v="หนองพอก"/>
    <d v="2018-05-23T00:00:00"/>
    <d v="2018-05-26T00:00:00"/>
    <m/>
    <d v="2018-01-07T00:00:00"/>
    <x v="5"/>
    <n v="20"/>
  </r>
  <r>
    <n v="23345"/>
    <s v="26.D.H.F."/>
    <s v="มงคลชัย  บุญยืนนาน"/>
    <s v="68447"/>
    <s v="ชาย"/>
    <n v="14"/>
    <n v="0"/>
    <s v="นักเรียน"/>
    <s v="184"/>
    <x v="7"/>
    <x v="48"/>
    <x v="37"/>
    <x v="0"/>
    <s v="อาจสามารถ"/>
    <d v="2018-04-07T00:00:00"/>
    <d v="2018-04-11T00:00:00"/>
    <m/>
    <d v="2018-01-07T00:00:00"/>
    <x v="13"/>
    <n v="13"/>
  </r>
  <r>
    <n v="28383"/>
    <s v="26.D.H.F."/>
    <s v="มนตรี พลศรีเมือง"/>
    <s v="5308447"/>
    <s v="ชาย"/>
    <n v="29"/>
    <n v="7"/>
    <s v="เกษตร"/>
    <s v="7"/>
    <x v="7"/>
    <x v="49"/>
    <x v="1"/>
    <x v="1"/>
    <s v="หนองพอก"/>
    <d v="2018-06-08T00:00:00"/>
    <d v="2018-06-11T00:00:00"/>
    <m/>
    <d v="2018-01-07T00:00:00"/>
    <x v="3"/>
    <n v="22"/>
  </r>
  <r>
    <n v="26800"/>
    <s v="26.D.H.F."/>
    <s v="เมธา อังคุนะ"/>
    <s v="946949"/>
    <s v="ชาย"/>
    <n v="5"/>
    <n v="0"/>
    <s v="นักเรียน"/>
    <s v="26"/>
    <x v="13"/>
    <x v="50"/>
    <x v="38"/>
    <x v="3"/>
    <s v="ร้อยเอ็ด"/>
    <d v="2018-05-21T00:00:00"/>
    <d v="2018-05-22T00:00:00"/>
    <m/>
    <d v="2018-01-07T00:00:00"/>
    <x v="5"/>
    <n v="20"/>
  </r>
  <r>
    <n v="24609"/>
    <s v="26.D.H.F."/>
    <s v="ยอดรัก เดชวุฒิ"/>
    <s v="127463"/>
    <s v="ชาย"/>
    <n v="33"/>
    <n v="5"/>
    <s v="รับจ้าง,กรรมกร"/>
    <s v="307"/>
    <x v="9"/>
    <x v="51"/>
    <x v="39"/>
    <x v="12"/>
    <s v="โพนทอง"/>
    <d v="2018-05-13T00:00:00"/>
    <d v="2018-05-17T00:00:00"/>
    <m/>
    <d v="2018-01-07T00:00:00"/>
    <x v="2"/>
    <n v="19"/>
  </r>
  <r>
    <n v="22664"/>
    <s v="26.D.H.F."/>
    <s v="ยอดรัก อักษรก้านตรง"/>
    <s v="610002986"/>
    <s v="ชาย"/>
    <n v="26"/>
    <n v="10"/>
    <s v="เกษตร"/>
    <s v="93"/>
    <x v="1"/>
    <x v="2"/>
    <x v="2"/>
    <x v="2"/>
    <s v="จุรีเวช"/>
    <d v="2018-04-30T00:00:00"/>
    <d v="2018-05-03T00:00:00"/>
    <m/>
    <d v="2018-01-07T00:00:00"/>
    <x v="0"/>
    <n v="17"/>
  </r>
  <r>
    <n v="29072"/>
    <s v="26.D.H.F."/>
    <s v="รัชต์พล พรานป่า"/>
    <s v="5706136"/>
    <s v="หญิง"/>
    <n v="3"/>
    <n v="7"/>
    <s v="ไม่ทราบอาชีพ/ในปกครอง"/>
    <s v="49"/>
    <x v="13"/>
    <x v="52"/>
    <x v="40"/>
    <x v="9"/>
    <s v="เกษตรวิสัย"/>
    <d v="2018-06-08T00:00:00"/>
    <d v="2018-06-11T00:00:00"/>
    <m/>
    <d v="2018-01-07T00:00:00"/>
    <x v="3"/>
    <n v="22"/>
  </r>
  <r>
    <n v="27483"/>
    <s v="26.D.H.F."/>
    <s v="รัชนีพร    ขันฝากา"/>
    <s v="5904385"/>
    <s v="หญิง"/>
    <n v="17"/>
    <n v="1"/>
    <s v="นักเรียน"/>
    <s v="60"/>
    <x v="5"/>
    <x v="7"/>
    <x v="7"/>
    <x v="6"/>
    <s v="ศรีสมเด็จ"/>
    <d v="2018-05-24T00:00:00"/>
    <d v="2018-05-28T00:00:00"/>
    <m/>
    <d v="2018-01-07T00:00:00"/>
    <x v="4"/>
    <n v="20"/>
  </r>
  <r>
    <n v="23306"/>
    <s v="26.D.H.F."/>
    <s v="รัฐศาสตร์ ทองหนองบัว"/>
    <s v="120991"/>
    <s v="ชาย"/>
    <n v="13"/>
    <n v="0"/>
    <s v="นักเรียน"/>
    <s v="12"/>
    <x v="15"/>
    <x v="35"/>
    <x v="23"/>
    <x v="7"/>
    <s v="สุวรรณภูมิ"/>
    <d v="2018-04-25T00:00:00"/>
    <d v="2018-04-30T00:00:00"/>
    <m/>
    <d v="2018-01-07T00:00:00"/>
    <x v="0"/>
    <n v="16"/>
  </r>
  <r>
    <n v="27693"/>
    <s v="26.D.H.F."/>
    <s v="รามิล  เครือทอง"/>
    <s v="65430"/>
    <s v="ชาย"/>
    <n v="17"/>
    <n v="0"/>
    <s v="นักเรียน"/>
    <s v="14"/>
    <x v="1"/>
    <x v="53"/>
    <x v="41"/>
    <x v="0"/>
    <s v="อาจสามารถ"/>
    <d v="2018-05-29T00:00:00"/>
    <d v="2018-05-30T00:00:00"/>
    <m/>
    <d v="2018-01-07T00:00:00"/>
    <x v="4"/>
    <n v="21"/>
  </r>
  <r>
    <n v="27481"/>
    <s v="26.D.H.F."/>
    <s v="ลลิตา    สาไชยยันต์"/>
    <s v="5801163"/>
    <s v="หญิง"/>
    <n v="22"/>
    <n v="7"/>
    <s v="รับจ้าง,กรรมกร"/>
    <s v="20"/>
    <x v="7"/>
    <x v="54"/>
    <x v="42"/>
    <x v="6"/>
    <s v="ศรีสมเด็จ"/>
    <d v="2018-05-19T00:00:00"/>
    <d v="2018-05-23T00:00:00"/>
    <m/>
    <d v="2018-01-07T00:00:00"/>
    <x v="5"/>
    <n v="19"/>
  </r>
  <r>
    <n v="23938"/>
    <s v="26.D.H.F."/>
    <s v="วริศรา บุสพันธ์"/>
    <s v="458501"/>
    <s v="หญิง"/>
    <n v="14"/>
    <n v="0"/>
    <s v="นักเรียน"/>
    <s v="121"/>
    <x v="7"/>
    <x v="55"/>
    <x v="38"/>
    <x v="3"/>
    <s v="ร้อยเอ็ด"/>
    <d v="2018-05-07T00:00:00"/>
    <d v="2018-05-08T00:00:00"/>
    <m/>
    <d v="2018-01-07T00:00:00"/>
    <x v="1"/>
    <n v="18"/>
  </r>
  <r>
    <n v="23822"/>
    <s v="26.D.H.F."/>
    <s v="วัชรพล สองศรี"/>
    <s v="1102127"/>
    <s v="ชาย"/>
    <n v="12"/>
    <n v="2"/>
    <s v="นักเรียน"/>
    <s v="39"/>
    <x v="4"/>
    <x v="5"/>
    <x v="5"/>
    <x v="5"/>
    <s v="ร้อยเอ็ด"/>
    <d v="2018-05-12T00:00:00"/>
    <d v="2018-05-15T00:00:00"/>
    <m/>
    <d v="2018-01-07T00:00:00"/>
    <x v="2"/>
    <n v="18"/>
  </r>
  <r>
    <n v="27934"/>
    <s v="26.D.H.F."/>
    <s v="วันวิสาข์ แก่นนาคำ"/>
    <s v="613062"/>
    <s v="หญิง"/>
    <n v="13"/>
    <n v="0"/>
    <s v="นักเรียน"/>
    <s v="14/1"/>
    <x v="1"/>
    <x v="38"/>
    <x v="31"/>
    <x v="4"/>
    <s v="ร้อยเอ็ด"/>
    <d v="2018-05-31T00:00:00"/>
    <d v="2018-06-03T00:00:00"/>
    <m/>
    <d v="2018-01-07T00:00:00"/>
    <x v="9"/>
    <n v="21"/>
  </r>
  <r>
    <n v="26795"/>
    <s v="26.D.H.F."/>
    <s v="วัลลภา สาหยุด"/>
    <s v="470996"/>
    <s v="ชาย"/>
    <n v="15"/>
    <n v="0"/>
    <s v="นักเรียน"/>
    <s v="27"/>
    <x v="6"/>
    <x v="26"/>
    <x v="27"/>
    <x v="4"/>
    <s v="ร้อยเอ็ด"/>
    <d v="2018-05-13T00:00:00"/>
    <d v="2018-05-17T00:00:00"/>
    <m/>
    <d v="2018-01-07T00:00:00"/>
    <x v="2"/>
    <n v="19"/>
  </r>
  <r>
    <n v="28214"/>
    <s v="26.D.H.F."/>
    <s v="วิชญ์ภาส แก้วภักดี"/>
    <s v="520000710"/>
    <s v="ชาย"/>
    <n v="9"/>
    <n v="3"/>
    <s v="นักเรียน"/>
    <s v="13"/>
    <x v="1"/>
    <x v="36"/>
    <x v="30"/>
    <x v="8"/>
    <s v="พนมไพร"/>
    <d v="2018-06-05T00:00:00"/>
    <d v="2018-06-09T00:00:00"/>
    <m/>
    <d v="2018-01-07T00:00:00"/>
    <x v="9"/>
    <n v="22"/>
  </r>
  <r>
    <n v="26440"/>
    <s v="26.D.H.F."/>
    <s v="ศราวุฒิ   ปีโคธัง"/>
    <s v="5402940"/>
    <s v="ชาย"/>
    <n v="27"/>
    <n v="7"/>
    <s v="เกษตร"/>
    <s v="49"/>
    <x v="5"/>
    <x v="7"/>
    <x v="7"/>
    <x v="6"/>
    <s v="ศรีสมเด็จ"/>
    <d v="2018-05-21T00:00:00"/>
    <d v="2018-05-24T00:00:00"/>
    <m/>
    <d v="2018-01-07T00:00:00"/>
    <x v="5"/>
    <n v="20"/>
  </r>
  <r>
    <n v="16907"/>
    <s v="26.D.H.F."/>
    <s v="ศักดินนท์ แหมดโรจน์"/>
    <s v="5504671"/>
    <s v="ชาย"/>
    <n v="16"/>
    <n v="0"/>
    <s v="นักเรียน"/>
    <s v="246"/>
    <x v="1"/>
    <x v="56"/>
    <x v="43"/>
    <x v="14"/>
    <s v="โพธิ์ชัย"/>
    <d v="2018-03-23T00:00:00"/>
    <d v="2018-03-28T00:00:00"/>
    <m/>
    <d v="2018-01-07T00:00:00"/>
    <x v="14"/>
    <n v="11"/>
  </r>
  <r>
    <n v="23427"/>
    <s v="26.D.H.F."/>
    <s v="ศุภมาศ เวียงธรรม"/>
    <s v="000975201"/>
    <s v="หญิง"/>
    <n v="12"/>
    <n v="0"/>
    <s v="นักเรียน"/>
    <s v="157"/>
    <x v="0"/>
    <x v="0"/>
    <x v="0"/>
    <x v="0"/>
    <s v="ร้อยเอ็ด"/>
    <d v="2018-05-03T00:00:00"/>
    <d v="2018-05-06T00:00:00"/>
    <m/>
    <d v="2018-01-07T00:00:00"/>
    <x v="1"/>
    <n v="17"/>
  </r>
  <r>
    <n v="25132"/>
    <s v="26.D.H.F."/>
    <s v="ศุภวิชช์ ศรีบุญเรือง"/>
    <s v="460003553"/>
    <s v="ชาย"/>
    <n v="17"/>
    <n v="6"/>
    <s v="นักเรียน"/>
    <s v="84"/>
    <x v="4"/>
    <x v="5"/>
    <x v="5"/>
    <x v="5"/>
    <s v="พนมไพร"/>
    <d v="2018-05-18T00:00:00"/>
    <d v="2018-05-21T00:00:00"/>
    <m/>
    <d v="2018-01-07T00:00:00"/>
    <x v="5"/>
    <n v="19"/>
  </r>
  <r>
    <n v="29284"/>
    <s v="26.D.H.F."/>
    <s v="ศุภิสรา เทพวงค์ษา"/>
    <s v="1052552"/>
    <s v="หญิง"/>
    <n v="13"/>
    <n v="0"/>
    <s v="นักเรียน"/>
    <s v="80"/>
    <x v="12"/>
    <x v="57"/>
    <x v="21"/>
    <x v="4"/>
    <s v="ร้อยเอ็ด"/>
    <d v="2018-06-04T00:00:00"/>
    <d v="2018-06-08T00:00:00"/>
    <m/>
    <d v="2018-01-07T00:00:00"/>
    <x v="9"/>
    <n v="22"/>
  </r>
  <r>
    <n v="29286"/>
    <s v="26.D.H.F."/>
    <s v="สงกรานต์ สุไชยสงค์"/>
    <s v="690009"/>
    <s v="ชาย"/>
    <n v="10"/>
    <n v="0"/>
    <s v="นักเรียน"/>
    <s v="27"/>
    <x v="6"/>
    <x v="58"/>
    <x v="44"/>
    <x v="4"/>
    <s v="ร้อยเอ็ด"/>
    <d v="2018-06-07T00:00:00"/>
    <d v="2018-06-10T00:00:00"/>
    <m/>
    <d v="2018-01-07T00:00:00"/>
    <x v="3"/>
    <n v="22"/>
  </r>
  <r>
    <n v="25345"/>
    <s v="26.D.H.F."/>
    <s v="สราวุธ  บัวแก้ว"/>
    <s v="56910"/>
    <s v="ชาย"/>
    <n v="16"/>
    <n v="0"/>
    <s v="นักเรียน"/>
    <s v="43"/>
    <x v="4"/>
    <x v="46"/>
    <x v="36"/>
    <x v="0"/>
    <s v="อาจสามารถ"/>
    <d v="2018-04-17T00:00:00"/>
    <d v="2018-04-20T00:00:00"/>
    <m/>
    <d v="2018-01-07T00:00:00"/>
    <x v="7"/>
    <n v="15"/>
  </r>
  <r>
    <n v="26799"/>
    <s v="26.D.H.F."/>
    <s v="สิปปกร ธรรมรัตน์"/>
    <s v="1103531"/>
    <s v="ชาย"/>
    <n v="12"/>
    <n v="0"/>
    <s v="นักเรียน"/>
    <s v="67"/>
    <x v="12"/>
    <x v="22"/>
    <x v="20"/>
    <x v="0"/>
    <s v="ร้อยเอ็ด"/>
    <d v="2018-05-19T00:00:00"/>
    <d v="2018-05-24T00:00:00"/>
    <m/>
    <d v="2018-01-07T00:00:00"/>
    <x v="5"/>
    <n v="19"/>
  </r>
  <r>
    <n v="29096"/>
    <s v="26.D.H.F."/>
    <s v="สีดา บุบผาจีน"/>
    <s v="66316"/>
    <s v="หญิง"/>
    <n v="57"/>
    <n v="0"/>
    <s v="เกษตร"/>
    <s v="37"/>
    <x v="8"/>
    <x v="59"/>
    <x v="45"/>
    <x v="7"/>
    <s v="สุวรรณภูมิ"/>
    <d v="2018-05-25T00:00:00"/>
    <d v="2018-05-28T00:00:00"/>
    <m/>
    <d v="2018-01-07T00:00:00"/>
    <x v="4"/>
    <n v="20"/>
  </r>
  <r>
    <n v="29282"/>
    <s v="26.D.H.F."/>
    <s v="สุกฤกษฏิ์ ไชยพร"/>
    <s v="619065"/>
    <s v="ชาย"/>
    <n v="11"/>
    <n v="0"/>
    <s v="นักเรียน"/>
    <s v="87"/>
    <x v="13"/>
    <x v="30"/>
    <x v="26"/>
    <x v="13"/>
    <s v="ร้อยเอ็ด"/>
    <d v="2018-06-01T00:00:00"/>
    <d v="2018-06-07T00:00:00"/>
    <m/>
    <d v="2018-01-07T00:00:00"/>
    <x v="9"/>
    <n v="21"/>
  </r>
  <r>
    <n v="22639"/>
    <s v="26.D.H.F."/>
    <s v="สุขจิต   สวัสดิ์ผล"/>
    <s v="5601836"/>
    <s v="หญิง"/>
    <n v="42"/>
    <n v="3"/>
    <s v="เกษตร"/>
    <s v="60"/>
    <x v="7"/>
    <x v="54"/>
    <x v="42"/>
    <x v="6"/>
    <s v="ศรีสมเด็จ"/>
    <d v="2018-04-23T00:00:00"/>
    <d v="2018-04-26T00:00:00"/>
    <m/>
    <d v="2018-01-07T00:00:00"/>
    <x v="8"/>
    <n v="16"/>
  </r>
  <r>
    <n v="21378"/>
    <s v="26.D.H.F."/>
    <s v="สุขใจ ทุมมา"/>
    <s v="1084229"/>
    <s v="หญิง"/>
    <n v="5"/>
    <n v="0"/>
    <s v="นักเรียน"/>
    <s v="19"/>
    <x v="15"/>
    <x v="60"/>
    <x v="46"/>
    <x v="15"/>
    <s v="ร้อยเอ็ด"/>
    <d v="2018-04-18T00:00:00"/>
    <d v="2018-04-19T00:00:00"/>
    <m/>
    <d v="2018-01-07T00:00:00"/>
    <x v="7"/>
    <n v="15"/>
  </r>
  <r>
    <n v="26796"/>
    <s v="26.D.H.F."/>
    <s v="สุธิดา จตุแทน"/>
    <s v="1102908"/>
    <s v="หญิง"/>
    <n v="15"/>
    <n v="0"/>
    <s v="นักเรียน"/>
    <s v="3"/>
    <x v="8"/>
    <x v="14"/>
    <x v="2"/>
    <x v="2"/>
    <s v="ร้อยเอ็ด"/>
    <d v="2018-05-14T00:00:00"/>
    <d v="2018-05-18T00:00:00"/>
    <m/>
    <d v="2018-01-07T00:00:00"/>
    <x v="2"/>
    <n v="19"/>
  </r>
  <r>
    <n v="29474"/>
    <s v="26.D.H.F."/>
    <s v="สุภาวดี คล่องดี"/>
    <s v="520001432"/>
    <s v="หญิง"/>
    <n v="36"/>
    <n v="2"/>
    <s v="เกษตร"/>
    <s v="49"/>
    <x v="8"/>
    <x v="61"/>
    <x v="9"/>
    <x v="1"/>
    <s v="จุรีเวช"/>
    <d v="2018-05-31T00:00:00"/>
    <d v="2018-06-04T00:00:00"/>
    <m/>
    <d v="2018-01-07T00:00:00"/>
    <x v="9"/>
    <n v="21"/>
  </r>
  <r>
    <n v="25966"/>
    <s v="26.D.H.F."/>
    <s v="สุเมธ วิเศษศิลป์"/>
    <s v="4700218"/>
    <s v="ชาย"/>
    <n v="32"/>
    <n v="4"/>
    <s v="เกษตร"/>
    <s v="127"/>
    <x v="8"/>
    <x v="61"/>
    <x v="9"/>
    <x v="1"/>
    <s v="หนองพอก"/>
    <d v="2018-05-23T00:00:00"/>
    <d v="2018-05-28T00:00:00"/>
    <m/>
    <d v="2018-01-07T00:00:00"/>
    <x v="4"/>
    <n v="20"/>
  </r>
  <r>
    <n v="20780"/>
    <s v="26.D.H.F."/>
    <s v="เสาวลักษณ์  บุตรรักษา"/>
    <s v="29358"/>
    <s v="หญิง"/>
    <n v="49"/>
    <n v="0"/>
    <s v="เกษตร"/>
    <s v="16"/>
    <x v="4"/>
    <x v="46"/>
    <x v="36"/>
    <x v="0"/>
    <s v="อาจสามารถ"/>
    <d v="2018-04-08T00:00:00"/>
    <d v="2018-04-11T00:00:00"/>
    <m/>
    <d v="2018-01-07T00:00:00"/>
    <x v="13"/>
    <n v="14"/>
  </r>
  <r>
    <n v="29024"/>
    <s v="26.D.H.F."/>
    <s v="หนูกูล   ขจรภพ"/>
    <s v="5704556"/>
    <s v="หญิง"/>
    <n v="61"/>
    <n v="11"/>
    <s v="เกษตร"/>
    <s v="148"/>
    <x v="1"/>
    <x v="62"/>
    <x v="39"/>
    <x v="6"/>
    <s v="ศรีสมเด็จ"/>
    <d v="2018-06-08T00:00:00"/>
    <d v="2018-06-11T00:00:00"/>
    <m/>
    <d v="2018-01-07T00:00:00"/>
    <x v="3"/>
    <n v="22"/>
  </r>
  <r>
    <n v="29591"/>
    <s v="26.D.H.F."/>
    <s v="อนุรัตน์ ทองสันต์"/>
    <s v="46234"/>
    <s v="ชาย"/>
    <n v="19"/>
    <n v="0"/>
    <s v="นักเรียน"/>
    <s v="70"/>
    <x v="15"/>
    <x v="63"/>
    <x v="47"/>
    <x v="12"/>
    <s v="โพนทอง"/>
    <d v="2018-06-10T00:00:00"/>
    <d v="2018-06-13T00:00:00"/>
    <m/>
    <d v="2018-01-07T00:00:00"/>
    <x v="3"/>
    <n v="23"/>
  </r>
  <r>
    <n v="27951"/>
    <s v="26.D.H.F."/>
    <s v="อรทัย ลาดหนองขุ่น"/>
    <s v="5800879"/>
    <s v="หญิง"/>
    <n v="8"/>
    <n v="6"/>
    <s v="นักเรียน"/>
    <s v="222"/>
    <x v="4"/>
    <x v="6"/>
    <x v="6"/>
    <x v="1"/>
    <s v="หนองพอก"/>
    <d v="2018-06-02T00:00:00"/>
    <d v="2018-06-06T00:00:00"/>
    <m/>
    <d v="2018-01-07T00:00:00"/>
    <x v="9"/>
    <n v="21"/>
  </r>
  <r>
    <n v="27382"/>
    <s v="26.D.H.F."/>
    <s v="อรปรียา เพียรสองชั้น"/>
    <s v="000531358"/>
    <s v="หญิง"/>
    <n v="13"/>
    <n v="0"/>
    <s v="นักเรียน"/>
    <s v="109"/>
    <x v="14"/>
    <x v="40"/>
    <x v="33"/>
    <x v="2"/>
    <s v="ร้อยเอ็ด"/>
    <d v="2018-05-28T00:00:00"/>
    <d v="2018-06-01T00:00:00"/>
    <m/>
    <d v="2018-01-07T00:00:00"/>
    <x v="4"/>
    <n v="21"/>
  </r>
  <r>
    <n v="29074"/>
    <s v="26.D.H.F."/>
    <s v="อรอนงค์ วงสาโท"/>
    <s v="129135"/>
    <s v="หญิง"/>
    <n v="14"/>
    <n v="0"/>
    <s v="นักเรียน"/>
    <s v="99"/>
    <x v="13"/>
    <x v="52"/>
    <x v="40"/>
    <x v="9"/>
    <s v="เกษตรวิสัย"/>
    <d v="2018-06-09T00:00:00"/>
    <d v="2018-06-12T00:00:00"/>
    <m/>
    <d v="2018-01-07T00:00:00"/>
    <x v="3"/>
    <n v="22"/>
  </r>
  <r>
    <n v="26801"/>
    <s v="26.D.H.F."/>
    <s v="อัมรินทร์ ด้วงคำจันทร์"/>
    <s v="727954"/>
    <s v="ชาย"/>
    <n v="9"/>
    <n v="0"/>
    <s v="นักเรียน"/>
    <s v="19/2"/>
    <x v="6"/>
    <x v="26"/>
    <x v="48"/>
    <x v="3"/>
    <s v="ร้อยเอ็ด"/>
    <d v="2018-05-20T00:00:00"/>
    <d v="2018-05-22T00:00:00"/>
    <m/>
    <d v="2018-01-07T00:00:00"/>
    <x v="5"/>
    <n v="20"/>
  </r>
  <r>
    <n v="23821"/>
    <s v="26.D.H.F."/>
    <s v="อารยา สองศรี"/>
    <s v="540000740"/>
    <s v="หญิง"/>
    <n v="7"/>
    <n v="1"/>
    <s v="นักเรียน"/>
    <s v="92"/>
    <x v="4"/>
    <x v="5"/>
    <x v="5"/>
    <x v="5"/>
    <s v="สุวรรณภูมิ"/>
    <d v="2018-05-08T00:00:00"/>
    <d v="2018-05-13T00:00:00"/>
    <m/>
    <d v="2018-01-07T00:00:00"/>
    <x v="2"/>
    <n v="18"/>
  </r>
  <r>
    <n v="28377"/>
    <s v="26.D.H.F."/>
    <s v="อาริยา   กองมี"/>
    <s v="5700972"/>
    <s v="หญิง"/>
    <n v="14"/>
    <n v="7"/>
    <s v="นักเรียน"/>
    <s v="63"/>
    <x v="11"/>
    <x v="64"/>
    <x v="7"/>
    <x v="6"/>
    <s v="ศรีสมเด็จ"/>
    <d v="2018-06-03T00:00:00"/>
    <d v="2018-06-06T00:00:00"/>
    <m/>
    <d v="2018-01-07T00:00:00"/>
    <x v="9"/>
    <n v="22"/>
  </r>
  <r>
    <n v="25554"/>
    <s v="26.D.H.F."/>
    <s v="เอกราช ศรีโสภา"/>
    <s v="104337"/>
    <s v="ชาย"/>
    <n v="17"/>
    <n v="6"/>
    <s v="นักเรียน"/>
    <s v="71"/>
    <x v="3"/>
    <x v="29"/>
    <x v="17"/>
    <x v="9"/>
    <s v="เกษตรวิสัย"/>
    <d v="2018-05-14T00:00:00"/>
    <d v="2018-05-18T00:00:00"/>
    <m/>
    <d v="2018-01-07T00:00:00"/>
    <x v="2"/>
    <n v="19"/>
  </r>
  <r>
    <n v="24968"/>
    <s v="26.D.H.F."/>
    <s v="เอกสิทธิ์ รุ่ง่เรืองศรี"/>
    <s v="645371"/>
    <s v="ชาย"/>
    <n v="14"/>
    <n v="0"/>
    <s v="นักเรียน"/>
    <s v="4 6"/>
    <x v="7"/>
    <x v="48"/>
    <x v="37"/>
    <x v="0"/>
    <s v="ร้อยเอ็ด"/>
    <d v="2018-05-10T00:00:00"/>
    <d v="2018-05-12T00:00:00"/>
    <m/>
    <d v="2018-01-07T00:00:00"/>
    <x v="1"/>
    <n v="18"/>
  </r>
  <r>
    <n v="25961"/>
    <s v="27.D.H.F.shock syndrome"/>
    <s v="พุฒิพงศ์ ยุทธสนอง"/>
    <s v="5008028"/>
    <s v="ชาย"/>
    <n v="10"/>
    <n v="6"/>
    <s v="นักเรียน"/>
    <s v="120"/>
    <x v="11"/>
    <x v="65"/>
    <x v="24"/>
    <x v="1"/>
    <s v="หนองพอก"/>
    <d v="2018-05-23T00:00:00"/>
    <d v="2018-05-26T00:00:00"/>
    <m/>
    <d v="2018-01-07T00:00:00"/>
    <x v="5"/>
    <n v="20"/>
  </r>
  <r>
    <n v="21665"/>
    <s v="27.D.H.F.shock syndrome"/>
    <s v="ยุพารัตน์ บุญทา"/>
    <s v="5307186"/>
    <s v="หญิง"/>
    <n v="14"/>
    <n v="0"/>
    <s v="นักเรียน"/>
    <s v="214"/>
    <x v="6"/>
    <x v="23"/>
    <x v="1"/>
    <x v="1"/>
    <s v="หนองพอก"/>
    <d v="2018-04-23T00:00:00"/>
    <d v="2018-04-28T00:00:00"/>
    <m/>
    <d v="2018-01-07T00:00:00"/>
    <x v="8"/>
    <n v="16"/>
  </r>
  <r>
    <n v="22071"/>
    <s v="27.D.H.F.shock syndrome"/>
    <s v="วิชาญ การะเกษ"/>
    <s v="5401824"/>
    <s v="ชาย"/>
    <n v="29"/>
    <n v="4"/>
    <s v="รับจ้าง,กรรมกร"/>
    <s v="75"/>
    <x v="5"/>
    <x v="66"/>
    <x v="1"/>
    <x v="1"/>
    <s v="หนองพอก"/>
    <d v="2018-04-25T00:00:00"/>
    <d v="2018-04-30T00:00:00"/>
    <m/>
    <d v="2018-01-07T00:00:00"/>
    <x v="0"/>
    <n v="16"/>
  </r>
  <r>
    <n v="23426"/>
    <s v="27.D.H.F.shock syndrome"/>
    <s v="อภิชาติ วัฒนพจน์"/>
    <s v="000996376"/>
    <s v="ชาย"/>
    <n v="2"/>
    <n v="11"/>
    <s v="ไม่ทราบอาชีพ/ในปกครอง"/>
    <s v="79"/>
    <x v="8"/>
    <x v="14"/>
    <x v="2"/>
    <x v="2"/>
    <s v="ร้อยเอ็ด"/>
    <d v="2018-05-03T00:00:00"/>
    <d v="2018-05-06T00:00:00"/>
    <m/>
    <d v="2018-01-07T00:00:00"/>
    <x v="1"/>
    <n v="17"/>
  </r>
  <r>
    <n v="28424"/>
    <s v="66.Dengue fever"/>
    <s v="กชกร  วิเศษวงษา"/>
    <s v="41217"/>
    <s v="หญิง"/>
    <n v="5"/>
    <n v="0"/>
    <s v="นักเรียน"/>
    <s v="68"/>
    <x v="16"/>
    <x v="67"/>
    <x v="49"/>
    <x v="5"/>
    <s v="โพนทราย"/>
    <d v="2018-06-05T00:00:00"/>
    <d v="2018-06-08T00:00:00"/>
    <m/>
    <d v="2018-01-07T00:00:00"/>
    <x v="9"/>
    <n v="22"/>
  </r>
  <r>
    <n v="25860"/>
    <s v="66.Dengue fever"/>
    <s v="กมลชนก ใจดำ"/>
    <s v="470005654"/>
    <s v="หญิง"/>
    <n v="20"/>
    <n v="4"/>
    <s v="นักเรียน"/>
    <s v="1"/>
    <x v="4"/>
    <x v="5"/>
    <x v="5"/>
    <x v="5"/>
    <s v="หนองฮี"/>
    <d v="2018-05-15T00:00:00"/>
    <d v="2018-05-18T00:00:00"/>
    <m/>
    <d v="2018-01-07T00:00:00"/>
    <x v="2"/>
    <n v="19"/>
  </r>
  <r>
    <n v="20035"/>
    <s v="66.Dengue fever"/>
    <s v="กมลชนก แท้เที่ยง"/>
    <s v="651230"/>
    <s v="หญิง"/>
    <n v="10"/>
    <n v="9"/>
    <s v="นักเรียน"/>
    <s v="92"/>
    <x v="7"/>
    <x v="48"/>
    <x v="37"/>
    <x v="0"/>
    <s v="ร้อยเอ็ด"/>
    <d v="2018-03-22T00:00:00"/>
    <d v="2018-03-22T00:00:00"/>
    <m/>
    <d v="2018-01-07T00:00:00"/>
    <x v="15"/>
    <n v="11"/>
  </r>
  <r>
    <n v="27384"/>
    <s v="66.Dengue fever"/>
    <s v="กมลชนก นิตุธร"/>
    <s v="000982937"/>
    <s v="หญิง"/>
    <n v="3"/>
    <n v="4"/>
    <s v="ไม่ทราบอาชีพ/ในปกครอง"/>
    <s v="57"/>
    <x v="9"/>
    <x v="68"/>
    <x v="50"/>
    <x v="4"/>
    <s v="ร้อยเอ็ด"/>
    <d v="2018-05-20T00:00:00"/>
    <d v="2018-05-23T00:00:00"/>
    <m/>
    <d v="2018-01-07T00:00:00"/>
    <x v="5"/>
    <n v="20"/>
  </r>
  <r>
    <n v="26793"/>
    <s v="66.Dengue fever"/>
    <s v="กมลวรรณ พรมโสดา"/>
    <s v="99049"/>
    <s v="หญิง"/>
    <n v="22"/>
    <n v="0"/>
    <s v="รับจ้าง,กรรมกร"/>
    <s v="79"/>
    <x v="6"/>
    <x v="26"/>
    <x v="27"/>
    <x v="4"/>
    <s v="ร้อยเอ็ด"/>
    <d v="2018-05-19T00:00:00"/>
    <d v="2018-05-23T00:00:00"/>
    <m/>
    <d v="2018-01-07T00:00:00"/>
    <x v="5"/>
    <n v="19"/>
  </r>
  <r>
    <n v="26441"/>
    <s v="66.Dengue fever"/>
    <s v="กรรณิการ์    ป้อมพันธ์"/>
    <s v="5704269"/>
    <s v="หญิง"/>
    <n v="25"/>
    <n v="2"/>
    <s v="เกษตร"/>
    <s v="6"/>
    <x v="5"/>
    <x v="7"/>
    <x v="7"/>
    <x v="6"/>
    <s v="ศรีสมเด็จ"/>
    <d v="2018-05-22T00:00:00"/>
    <d v="2018-05-26T00:00:00"/>
    <m/>
    <d v="2018-01-07T00:00:00"/>
    <x v="5"/>
    <n v="20"/>
  </r>
  <r>
    <n v="28536"/>
    <s v="66.Dengue fever"/>
    <s v="กรวิชญ์ คำทะราช"/>
    <s v="1079922"/>
    <s v="ชาย"/>
    <n v="0"/>
    <n v="9"/>
    <s v="ไม่ทราบอาชีพ/ในปกครอง"/>
    <s v="34/1"/>
    <x v="2"/>
    <x v="3"/>
    <x v="3"/>
    <x v="3"/>
    <s v="ร้อยเอ็ด"/>
    <d v="2018-06-04T00:00:00"/>
    <d v="2018-06-06T00:00:00"/>
    <m/>
    <d v="2018-01-07T00:00:00"/>
    <x v="9"/>
    <n v="22"/>
  </r>
  <r>
    <n v="27550"/>
    <s v="66.Dengue fever"/>
    <s v="กฤตพงศ์ มีเสม"/>
    <s v="518546"/>
    <s v="ชาย"/>
    <n v="20"/>
    <n v="0"/>
    <s v="นักเรียน"/>
    <s v="237"/>
    <x v="6"/>
    <x v="69"/>
    <x v="51"/>
    <x v="3"/>
    <s v="ร้อยเอ็ด"/>
    <d v="2018-06-02T00:00:00"/>
    <d v="2018-06-05T00:00:00"/>
    <m/>
    <d v="2018-01-07T00:00:00"/>
    <x v="9"/>
    <n v="21"/>
  </r>
  <r>
    <n v="24413"/>
    <s v="66.Dengue fever"/>
    <s v="กฤตยชญ์ ศาลาจันทร์"/>
    <s v="5805822"/>
    <s v="ชาย"/>
    <n v="18"/>
    <n v="0"/>
    <s v="นักเรียน"/>
    <s v="173"/>
    <x v="13"/>
    <x v="70"/>
    <x v="52"/>
    <x v="10"/>
    <s v="จตุรพักตรพิมาน"/>
    <d v="2018-05-10T00:00:00"/>
    <d v="2018-05-12T00:00:00"/>
    <m/>
    <d v="2018-01-07T00:00:00"/>
    <x v="1"/>
    <n v="18"/>
  </r>
  <r>
    <n v="23041"/>
    <s v="66.Dengue fever"/>
    <s v="กฤติธี ศิริเจริญวัตร์"/>
    <s v="5701688"/>
    <s v="ชาย"/>
    <n v="6"/>
    <n v="1"/>
    <s v="นักเรียน"/>
    <s v="467"/>
    <x v="2"/>
    <x v="71"/>
    <x v="1"/>
    <x v="1"/>
    <s v="หนองพอก"/>
    <d v="2018-05-02T00:00:00"/>
    <d v="2018-05-07T00:00:00"/>
    <m/>
    <d v="2018-01-07T00:00:00"/>
    <x v="1"/>
    <n v="17"/>
  </r>
  <r>
    <n v="25694"/>
    <s v="66.Dengue fever"/>
    <s v="กฤษดา วงค์คำ"/>
    <s v="6102491"/>
    <s v="ชาย"/>
    <n v="40"/>
    <n v="3"/>
    <s v="เกษตร"/>
    <s v="73"/>
    <x v="3"/>
    <x v="72"/>
    <x v="53"/>
    <x v="10"/>
    <s v="เมืองสรวง"/>
    <d v="2018-05-20T00:00:00"/>
    <d v="2018-05-23T00:00:00"/>
    <m/>
    <d v="2018-01-07T00:00:00"/>
    <x v="5"/>
    <n v="20"/>
  </r>
  <r>
    <n v="27142"/>
    <s v="66.Dengue fever"/>
    <s v="กษิด์เดช พรรณรงค์"/>
    <s v="5104204"/>
    <s v="ชาย"/>
    <n v="9"/>
    <n v="11"/>
    <s v="นักเรียน"/>
    <s v="50"/>
    <x v="8"/>
    <x v="61"/>
    <x v="9"/>
    <x v="1"/>
    <s v="หนองพอก"/>
    <d v="2018-05-28T00:00:00"/>
    <d v="2018-06-02T00:00:00"/>
    <m/>
    <d v="2018-01-07T00:00:00"/>
    <x v="4"/>
    <n v="21"/>
  </r>
  <r>
    <n v="27482"/>
    <s v="66.Dengue fever"/>
    <s v="กัญญาณัฐ    มีหวายหลืม"/>
    <s v="6004499"/>
    <s v="หญิง"/>
    <n v="7"/>
    <n v="1"/>
    <s v="นักเรียน"/>
    <s v="4"/>
    <x v="5"/>
    <x v="7"/>
    <x v="7"/>
    <x v="6"/>
    <s v="ศรีสมเด็จ"/>
    <d v="2018-05-21T00:00:00"/>
    <d v="2018-05-25T00:00:00"/>
    <m/>
    <d v="2018-01-07T00:00:00"/>
    <x v="5"/>
    <n v="20"/>
  </r>
  <r>
    <n v="28715"/>
    <s v="66.Dengue fever"/>
    <s v="กัญญาณัฐ  สิงห์วิสุทธิ์"/>
    <s v="5411162"/>
    <s v="หญิง"/>
    <n v="12"/>
    <n v="0"/>
    <s v="นักเรียน"/>
    <s v="24"/>
    <x v="12"/>
    <x v="73"/>
    <x v="54"/>
    <x v="10"/>
    <s v="จตุรพักตรพิมาน"/>
    <d v="2018-06-06T00:00:00"/>
    <d v="2018-06-10T00:00:00"/>
    <m/>
    <d v="2018-01-07T00:00:00"/>
    <x v="3"/>
    <n v="22"/>
  </r>
  <r>
    <n v="28785"/>
    <s v="66.Dengue fever"/>
    <s v="เกรียงไกร  แสงภารา"/>
    <s v="41401"/>
    <s v="ชาย"/>
    <n v="19"/>
    <n v="0"/>
    <s v="รับจ้าง,กรรมกร"/>
    <s v="155"/>
    <x v="7"/>
    <x v="48"/>
    <x v="37"/>
    <x v="0"/>
    <s v="อาจสามารถ"/>
    <d v="2018-06-06T00:00:00"/>
    <d v="2018-06-09T00:00:00"/>
    <m/>
    <d v="2018-01-07T00:00:00"/>
    <x v="9"/>
    <n v="22"/>
  </r>
  <r>
    <n v="25248"/>
    <s v="66.Dengue fever"/>
    <s v="เกวลินทิพย์ เศษจันทร์"/>
    <s v="74461"/>
    <s v="หญิง"/>
    <n v="16"/>
    <n v="3"/>
    <s v="นักเรียน"/>
    <s v="79"/>
    <x v="13"/>
    <x v="26"/>
    <x v="23"/>
    <x v="7"/>
    <s v="สุวรรณภูมิ"/>
    <d v="2018-04-24T00:00:00"/>
    <d v="2018-04-30T00:00:00"/>
    <m/>
    <d v="2018-01-07T00:00:00"/>
    <x v="0"/>
    <n v="16"/>
  </r>
  <r>
    <n v="25579"/>
    <s v="66.Dengue fever"/>
    <s v="ไกรศร ทองศรี"/>
    <s v="5407158"/>
    <s v="ชาย"/>
    <n v="14"/>
    <n v="1"/>
    <s v="นักเรียน"/>
    <s v="9"/>
    <x v="2"/>
    <x v="71"/>
    <x v="1"/>
    <x v="1"/>
    <s v="หนองพอก"/>
    <d v="2018-05-20T00:00:00"/>
    <d v="2018-05-24T00:00:00"/>
    <m/>
    <d v="2018-01-07T00:00:00"/>
    <x v="5"/>
    <n v="20"/>
  </r>
  <r>
    <n v="26008"/>
    <s v="66.Dengue fever"/>
    <s v="ขวัญฤทัย แสนธนู"/>
    <s v="146850"/>
    <s v="หญิง"/>
    <n v="9"/>
    <n v="7"/>
    <s v="นักเรียน"/>
    <s v="263"/>
    <x v="13"/>
    <x v="26"/>
    <x v="23"/>
    <x v="7"/>
    <s v="สุวรรณภูมิ"/>
    <d v="2018-05-19T00:00:00"/>
    <d v="2018-05-24T00:00:00"/>
    <m/>
    <d v="2018-01-07T00:00:00"/>
    <x v="5"/>
    <n v="19"/>
  </r>
  <r>
    <n v="28719"/>
    <s v="66.Dengue fever"/>
    <s v="จักรินทร์  ปิยนารถ"/>
    <s v="5506943"/>
    <s v="ชาย"/>
    <n v="30"/>
    <n v="0"/>
    <s v="รับจ้าง,กรรมกร"/>
    <s v="71"/>
    <x v="2"/>
    <x v="74"/>
    <x v="35"/>
    <x v="10"/>
    <s v="จตุรพักตรพิมาน"/>
    <d v="2018-06-07T00:00:00"/>
    <d v="2018-06-11T00:00:00"/>
    <m/>
    <d v="2018-01-07T00:00:00"/>
    <x v="3"/>
    <n v="22"/>
  </r>
  <r>
    <n v="27950"/>
    <s v="66.Dengue fever"/>
    <s v="จันทัสมา แสงศิริ"/>
    <s v="6000690"/>
    <s v="หญิง"/>
    <n v="1"/>
    <n v="5"/>
    <s v="ไม่ทราบอาชีพ/ในปกครอง"/>
    <s v="183"/>
    <x v="14"/>
    <x v="31"/>
    <x v="15"/>
    <x v="1"/>
    <s v="หนองพอก"/>
    <d v="2018-06-02T00:00:00"/>
    <d v="2018-06-06T00:00:00"/>
    <m/>
    <d v="2018-01-07T00:00:00"/>
    <x v="9"/>
    <n v="21"/>
  </r>
  <r>
    <n v="20036"/>
    <s v="66.Dengue fever"/>
    <s v="จามจุรี บุดดี"/>
    <s v="898917"/>
    <s v="หญิง"/>
    <n v="28"/>
    <n v="0"/>
    <s v="รับจ้าง,กรรมกร"/>
    <s v="97"/>
    <x v="7"/>
    <x v="48"/>
    <x v="37"/>
    <x v="0"/>
    <s v="ร้อยเอ็ด"/>
    <d v="2018-04-06T00:00:00"/>
    <d v="2018-04-09T00:00:00"/>
    <m/>
    <d v="2018-01-07T00:00:00"/>
    <x v="13"/>
    <n v="13"/>
  </r>
  <r>
    <n v="26943"/>
    <s v="66.Dengue fever"/>
    <s v="จิดาภา ศิริพจน์"/>
    <s v="88524"/>
    <s v="หญิง"/>
    <n v="8"/>
    <n v="6"/>
    <s v="นักเรียน"/>
    <s v="41"/>
    <x v="8"/>
    <x v="14"/>
    <x v="2"/>
    <x v="2"/>
    <s v="ธวัชบุรี"/>
    <d v="2018-05-19T00:00:00"/>
    <d v="2018-05-23T00:00:00"/>
    <m/>
    <d v="2018-01-07T00:00:00"/>
    <x v="5"/>
    <n v="19"/>
  </r>
  <r>
    <n v="29280"/>
    <s v="66.Dengue fever"/>
    <s v="จิตติมา สาระดี"/>
    <s v="843043"/>
    <s v="หญิง"/>
    <n v="31"/>
    <n v="0"/>
    <s v="เกษตร"/>
    <s v="56"/>
    <x v="8"/>
    <x v="14"/>
    <x v="2"/>
    <x v="2"/>
    <s v="ร้อยเอ็ด"/>
    <d v="2018-06-01T00:00:00"/>
    <d v="2018-06-05T00:00:00"/>
    <m/>
    <d v="2018-01-07T00:00:00"/>
    <x v="9"/>
    <n v="21"/>
  </r>
  <r>
    <n v="28718"/>
    <s v="66.Dengue fever"/>
    <s v="จิตรลดา  ปิยนารถ"/>
    <s v="5705975"/>
    <s v="หญิง"/>
    <n v="8"/>
    <n v="0"/>
    <s v="นักเรียน"/>
    <s v="71"/>
    <x v="2"/>
    <x v="74"/>
    <x v="35"/>
    <x v="10"/>
    <s v="จตุรพักตรพิมาน"/>
    <d v="2018-06-07T00:00:00"/>
    <d v="2018-06-11T00:00:00"/>
    <m/>
    <d v="2018-01-07T00:00:00"/>
    <x v="3"/>
    <n v="22"/>
  </r>
  <r>
    <n v="29069"/>
    <s v="66.Dengue fever"/>
    <s v="จิระนันท์ จันทร์หอม"/>
    <s v="124277"/>
    <s v="หญิง"/>
    <n v="14"/>
    <n v="10"/>
    <s v="นักเรียน"/>
    <s v="4"/>
    <x v="4"/>
    <x v="41"/>
    <x v="34"/>
    <x v="9"/>
    <s v="เกษตรวิสัย"/>
    <d v="2018-06-01T00:00:00"/>
    <d v="2018-06-05T00:00:00"/>
    <m/>
    <d v="2018-01-07T00:00:00"/>
    <x v="9"/>
    <n v="21"/>
  </r>
  <r>
    <n v="25048"/>
    <s v="66.Dengue fever"/>
    <s v="จิรัชญา ศักดาจิวะเจริญ"/>
    <s v="46547"/>
    <s v="หญิง"/>
    <n v="6"/>
    <n v="0"/>
    <s v="นักเรียน"/>
    <s v="5"/>
    <x v="7"/>
    <x v="75"/>
    <x v="5"/>
    <x v="5"/>
    <s v="โพนทราย"/>
    <d v="2018-05-10T00:00:00"/>
    <d v="2018-05-16T00:00:00"/>
    <m/>
    <d v="2018-01-07T00:00:00"/>
    <x v="2"/>
    <n v="18"/>
  </r>
  <r>
    <n v="15324"/>
    <s v="66.Dengue fever"/>
    <s v="จิราภรณ์  กาญนพัตร"/>
    <s v="5604922"/>
    <s v="หญิง"/>
    <n v="5"/>
    <n v="0"/>
    <s v="นักเรียน"/>
    <s v="202"/>
    <x v="9"/>
    <x v="76"/>
    <x v="14"/>
    <x v="10"/>
    <s v="จตุรพักตรพิมาน"/>
    <d v="2018-03-06T00:00:00"/>
    <d v="2018-03-13T00:00:00"/>
    <m/>
    <d v="2018-01-07T00:00:00"/>
    <x v="16"/>
    <n v="9"/>
  </r>
  <r>
    <n v="25502"/>
    <s v="66.Dengue fever"/>
    <s v="จิรายุ  ฤาชา"/>
    <s v="74585"/>
    <s v="ชาย"/>
    <n v="16"/>
    <n v="0"/>
    <s v="นักเรียน"/>
    <s v="58"/>
    <x v="0"/>
    <x v="0"/>
    <x v="0"/>
    <x v="0"/>
    <s v="อาจสามารถ"/>
    <d v="2018-05-09T00:00:00"/>
    <d v="2018-05-13T00:00:00"/>
    <m/>
    <d v="2018-01-07T00:00:00"/>
    <x v="2"/>
    <n v="18"/>
  </r>
  <r>
    <n v="13357"/>
    <s v="66.Dengue fever"/>
    <s v="จิรายุส ศรีบุญเรือง"/>
    <s v="676052"/>
    <s v="ชาย"/>
    <n v="10"/>
    <n v="0"/>
    <s v="นักเรียน"/>
    <s v="118"/>
    <x v="5"/>
    <x v="77"/>
    <x v="55"/>
    <x v="13"/>
    <s v="ร้อยเอ็ด"/>
    <d v="2018-03-04T00:00:00"/>
    <d v="2018-03-11T00:00:00"/>
    <m/>
    <d v="2018-01-07T00:00:00"/>
    <x v="16"/>
    <n v="9"/>
  </r>
  <r>
    <n v="29071"/>
    <s v="66.Dengue fever"/>
    <s v="จีระพงศ์ วงสาโท"/>
    <s v="126086"/>
    <s v="ชาย"/>
    <n v="18"/>
    <n v="4"/>
    <s v="นักเรียน"/>
    <s v="99"/>
    <x v="13"/>
    <x v="52"/>
    <x v="40"/>
    <x v="9"/>
    <s v="เกษตรวิสัย"/>
    <d v="2018-06-06T00:00:00"/>
    <d v="2018-06-08T00:00:00"/>
    <m/>
    <d v="2018-01-07T00:00:00"/>
    <x v="9"/>
    <n v="22"/>
  </r>
  <r>
    <n v="29065"/>
    <s v="66.Dengue fever"/>
    <s v="เจนจิรา ทองสุข"/>
    <m/>
    <s v="หญิง"/>
    <n v="12"/>
    <n v="5"/>
    <s v="นักเรียน"/>
    <s v="76"/>
    <x v="2"/>
    <x v="78"/>
    <x v="34"/>
    <x v="9"/>
    <s v="เกษตรวิสัย"/>
    <d v="2018-05-31T00:00:00"/>
    <d v="2018-06-03T00:00:00"/>
    <m/>
    <d v="2018-01-07T00:00:00"/>
    <x v="9"/>
    <n v="21"/>
  </r>
  <r>
    <n v="25246"/>
    <s v="66.Dengue fever"/>
    <s v="เจษธิดา แพงอ่อน"/>
    <s v="5302668"/>
    <s v="หญิง"/>
    <n v="37"/>
    <n v="1"/>
    <s v="ข้าราชการ"/>
    <s v="88"/>
    <x v="14"/>
    <x v="79"/>
    <x v="1"/>
    <x v="1"/>
    <s v="หนองพอก"/>
    <d v="2018-05-16T00:00:00"/>
    <d v="2018-05-21T00:00:00"/>
    <m/>
    <d v="2018-01-07T00:00:00"/>
    <x v="5"/>
    <n v="19"/>
  </r>
  <r>
    <n v="26261"/>
    <s v="66.Dengue fever"/>
    <s v="ฉัตรฐพร ช้อนรัมย์"/>
    <s v="163872"/>
    <s v="ชาย"/>
    <n v="13"/>
    <n v="6"/>
    <s v="นักเรียน"/>
    <s v="88"/>
    <x v="13"/>
    <x v="80"/>
    <x v="56"/>
    <x v="9"/>
    <s v="เกษตรวิสัย"/>
    <d v="2018-05-21T00:00:00"/>
    <d v="2018-05-22T00:00:00"/>
    <m/>
    <d v="2018-01-07T00:00:00"/>
    <x v="5"/>
    <n v="20"/>
  </r>
  <r>
    <n v="28716"/>
    <s v="66.Dengue fever"/>
    <s v="ชญาพร  สอนสุด"/>
    <s v="5903730"/>
    <s v="หญิง"/>
    <n v="2"/>
    <n v="0"/>
    <s v="ไม่ทราบอาชีพ/ในปกครอง"/>
    <s v="122"/>
    <x v="3"/>
    <x v="81"/>
    <x v="57"/>
    <x v="10"/>
    <s v="จตุรพักตรพิมาน"/>
    <d v="2018-06-08T00:00:00"/>
    <d v="2018-06-11T00:00:00"/>
    <m/>
    <d v="2018-01-07T00:00:00"/>
    <x v="3"/>
    <n v="22"/>
  </r>
  <r>
    <n v="26412"/>
    <s v="66.Dengue fever"/>
    <s v="ชนิภรณ์  ศรีตะวัน"/>
    <s v="80374"/>
    <s v="หญิง"/>
    <n v="12"/>
    <n v="0"/>
    <s v="นักเรียน"/>
    <s v="28/1"/>
    <x v="4"/>
    <x v="46"/>
    <x v="36"/>
    <x v="0"/>
    <s v="อาจสามารถ"/>
    <d v="2018-05-18T00:00:00"/>
    <d v="2018-05-22T00:00:00"/>
    <m/>
    <d v="2018-01-07T00:00:00"/>
    <x v="5"/>
    <n v="19"/>
  </r>
  <r>
    <n v="23836"/>
    <s v="66.Dengue fever"/>
    <s v="ชนิภา ใสสะอาด"/>
    <s v="5300335"/>
    <s v="หญิง"/>
    <n v="50"/>
    <n v="2"/>
    <s v="เกษตร"/>
    <s v="126"/>
    <x v="1"/>
    <x v="1"/>
    <x v="1"/>
    <x v="1"/>
    <s v="หนองพอก"/>
    <d v="2018-05-06T00:00:00"/>
    <d v="2018-05-12T00:00:00"/>
    <m/>
    <d v="2018-01-07T00:00:00"/>
    <x v="1"/>
    <n v="18"/>
  </r>
  <r>
    <n v="28384"/>
    <s v="66.Dengue fever"/>
    <s v="ชยานันต์ สีนาหอม"/>
    <s v="5406456"/>
    <s v="ชาย"/>
    <n v="12"/>
    <n v="1"/>
    <s v="นักเรียน"/>
    <s v="74"/>
    <x v="4"/>
    <x v="6"/>
    <x v="6"/>
    <x v="1"/>
    <s v="หนองพอก"/>
    <d v="2018-06-06T00:00:00"/>
    <d v="2018-06-09T00:00:00"/>
    <m/>
    <d v="2018-01-07T00:00:00"/>
    <x v="9"/>
    <n v="22"/>
  </r>
  <r>
    <n v="26941"/>
    <s v="66.Dengue fever"/>
    <s v="ชลลัดดา เฮียงหล้า"/>
    <s v="81350"/>
    <s v="หญิง"/>
    <n v="14"/>
    <n v="3"/>
    <s v="นักเรียน"/>
    <s v="6"/>
    <x v="1"/>
    <x v="2"/>
    <x v="2"/>
    <x v="2"/>
    <s v="ธวัชบุรี"/>
    <d v="2018-05-16T00:00:00"/>
    <d v="2018-05-20T00:00:00"/>
    <m/>
    <d v="2018-01-07T00:00:00"/>
    <x v="5"/>
    <n v="19"/>
  </r>
  <r>
    <n v="28700"/>
    <s v="66.Dengue fever"/>
    <s v="ชวนันท์ แก้วพลงาม"/>
    <s v="6000401"/>
    <s v="ชาย"/>
    <n v="2"/>
    <n v="0"/>
    <s v="ไม่ทราบอาชีพ/ในปกครอง"/>
    <s v="97"/>
    <x v="3"/>
    <x v="82"/>
    <x v="58"/>
    <x v="10"/>
    <s v="จตุรพักตรพิมาน"/>
    <d v="2018-05-31T00:00:00"/>
    <d v="2018-06-06T00:00:00"/>
    <m/>
    <d v="2018-01-07T00:00:00"/>
    <x v="9"/>
    <n v="21"/>
  </r>
  <r>
    <n v="26523"/>
    <s v="66.Dengue fever"/>
    <s v="ชวาล เสนน้ำเที่ยง"/>
    <s v="86614"/>
    <s v="ชาย"/>
    <n v="16"/>
    <n v="0"/>
    <s v="นักเรียน"/>
    <s v="12"/>
    <x v="8"/>
    <x v="83"/>
    <x v="59"/>
    <x v="7"/>
    <s v="สุวรรณภูมิ"/>
    <d v="2018-05-24T00:00:00"/>
    <d v="2018-05-26T00:00:00"/>
    <m/>
    <d v="2018-01-07T00:00:00"/>
    <x v="5"/>
    <n v="20"/>
  </r>
  <r>
    <n v="22387"/>
    <s v="66.Dengue fever"/>
    <s v="ชัชฎามาศ การะเกษ"/>
    <s v="5402405"/>
    <s v="หญิง"/>
    <n v="7"/>
    <n v="0"/>
    <s v="นักเรียน"/>
    <s v="180"/>
    <x v="2"/>
    <x v="71"/>
    <x v="1"/>
    <x v="1"/>
    <s v="หนองพอก"/>
    <d v="2018-04-28T00:00:00"/>
    <d v="2018-05-03T00:00:00"/>
    <m/>
    <d v="2018-01-07T00:00:00"/>
    <x v="0"/>
    <n v="16"/>
  </r>
  <r>
    <n v="18661"/>
    <s v="66.Dengue fever"/>
    <s v="ชัดเจน ชัยภูมิพิทักษ์กุล"/>
    <s v="703308"/>
    <s v="ชาย"/>
    <n v="9"/>
    <n v="8"/>
    <s v="นักเรียน"/>
    <s v="266"/>
    <x v="3"/>
    <x v="4"/>
    <x v="4"/>
    <x v="4"/>
    <s v="ร้อยเอ็ด"/>
    <d v="2018-04-02T00:00:00"/>
    <d v="2018-04-03T00:00:00"/>
    <m/>
    <d v="2018-01-07T00:00:00"/>
    <x v="17"/>
    <n v="13"/>
  </r>
  <r>
    <n v="27985"/>
    <s v="66.Dengue fever"/>
    <s v="ชัยยัน อภิเดช"/>
    <s v="172904"/>
    <s v="หญิง"/>
    <n v="5"/>
    <n v="0"/>
    <s v="นักเรียน"/>
    <s v="80"/>
    <x v="4"/>
    <x v="84"/>
    <x v="60"/>
    <x v="7"/>
    <s v="สุวรรณภูมิ"/>
    <d v="2018-05-28T00:00:00"/>
    <d v="2018-06-01T00:00:00"/>
    <m/>
    <d v="2018-01-07T00:00:00"/>
    <x v="4"/>
    <n v="21"/>
  </r>
  <r>
    <n v="28314"/>
    <s v="66.Dengue fever"/>
    <s v="ชัยศักดิ์ สารเศวต"/>
    <s v="57228"/>
    <s v="ชาย"/>
    <n v="16"/>
    <n v="0"/>
    <s v="นักเรียน"/>
    <s v="23"/>
    <x v="3"/>
    <x v="18"/>
    <x v="16"/>
    <x v="11"/>
    <s v="เสลภูมิ"/>
    <d v="2018-06-06T00:00:00"/>
    <d v="2018-06-09T00:00:00"/>
    <m/>
    <d v="2018-01-07T00:00:00"/>
    <x v="9"/>
    <n v="22"/>
  </r>
  <r>
    <n v="28717"/>
    <s v="66.Dengue fever"/>
    <s v="ญัฐสิทธิ  มณีฉาย"/>
    <s v="5900512"/>
    <s v="ชาย"/>
    <n v="7"/>
    <n v="0"/>
    <s v="นักเรียน"/>
    <s v="36"/>
    <x v="5"/>
    <x v="85"/>
    <x v="58"/>
    <x v="10"/>
    <s v="จตุรพักตรพิมาน"/>
    <d v="2018-06-06T00:00:00"/>
    <d v="2018-06-11T00:00:00"/>
    <m/>
    <d v="2018-01-07T00:00:00"/>
    <x v="3"/>
    <n v="22"/>
  </r>
  <r>
    <n v="29068"/>
    <s v="66.Dengue fever"/>
    <s v="ฐิตินันท์ เชื้อบุญมี"/>
    <s v="137549"/>
    <s v="หญิง"/>
    <n v="11"/>
    <n v="0"/>
    <s v="นักเรียน"/>
    <s v="62"/>
    <x v="16"/>
    <x v="86"/>
    <x v="61"/>
    <x v="9"/>
    <s v="เกษตรวิสัย"/>
    <d v="2018-05-31T00:00:00"/>
    <d v="2018-06-05T00:00:00"/>
    <m/>
    <d v="2018-01-07T00:00:00"/>
    <x v="9"/>
    <n v="21"/>
  </r>
  <r>
    <n v="27984"/>
    <s v="66.Dengue fever"/>
    <s v="ฐิติพงศ์ สาลังโค"/>
    <s v="143816"/>
    <s v="ชาย"/>
    <n v="10"/>
    <n v="0"/>
    <s v="นักเรียน"/>
    <s v="159"/>
    <x v="4"/>
    <x v="84"/>
    <x v="60"/>
    <x v="7"/>
    <s v="สุวรรณภูมิ"/>
    <d v="2018-05-27T00:00:00"/>
    <d v="2018-06-01T00:00:00"/>
    <m/>
    <d v="2018-01-07T00:00:00"/>
    <x v="4"/>
    <n v="21"/>
  </r>
  <r>
    <n v="23279"/>
    <s v="66.Dengue fever"/>
    <s v="ณัฏฐ์วรัตน์ ผิวพรรณ์"/>
    <s v="530001966"/>
    <s v="หญิง"/>
    <n v="9"/>
    <n v="5"/>
    <s v="นักเรียน"/>
    <s v="40"/>
    <x v="4"/>
    <x v="5"/>
    <x v="5"/>
    <x v="5"/>
    <s v="หนองฮี"/>
    <d v="2018-05-04T00:00:00"/>
    <d v="2018-05-07T00:00:00"/>
    <m/>
    <d v="2018-01-07T00:00:00"/>
    <x v="1"/>
    <n v="17"/>
  </r>
  <r>
    <n v="28216"/>
    <s v="66.Dengue fever"/>
    <s v="ณัฐพงษ์ กล้าหาญ"/>
    <s v="540002002"/>
    <s v="ชาย"/>
    <n v="6"/>
    <n v="11"/>
    <s v="นักเรียน"/>
    <s v="57"/>
    <x v="1"/>
    <x v="36"/>
    <x v="30"/>
    <x v="8"/>
    <s v="พนมไพร"/>
    <d v="2018-06-06T00:00:00"/>
    <d v="2018-06-08T00:00:00"/>
    <m/>
    <d v="2018-01-07T00:00:00"/>
    <x v="9"/>
    <n v="22"/>
  </r>
  <r>
    <n v="27255"/>
    <s v="66.Dengue fever"/>
    <s v="ณัฐพนธ์ ทับศรีรัก"/>
    <m/>
    <s v="ชาย"/>
    <n v="9"/>
    <n v="0"/>
    <s v="นักเรียน"/>
    <s v="15"/>
    <x v="1"/>
    <x v="36"/>
    <x v="30"/>
    <x v="8"/>
    <s v="พนมไพร"/>
    <d v="2018-06-02T00:00:00"/>
    <d v="2018-06-04T00:00:00"/>
    <m/>
    <d v="2018-01-07T00:00:00"/>
    <x v="9"/>
    <n v="21"/>
  </r>
  <r>
    <n v="24635"/>
    <s v="66.Dengue fever"/>
    <s v="ณัฐพัฒน์ ขาวสอาด"/>
    <s v="610000367"/>
    <s v="ชาย"/>
    <n v="5"/>
    <n v="5"/>
    <s v="นักเรียน"/>
    <s v="29"/>
    <x v="4"/>
    <x v="5"/>
    <x v="5"/>
    <x v="5"/>
    <s v="หนองฮี"/>
    <d v="2018-05-17T00:00:00"/>
    <d v="2018-05-17T00:00:00"/>
    <m/>
    <d v="2018-01-07T00:00:00"/>
    <x v="2"/>
    <n v="19"/>
  </r>
  <r>
    <n v="25965"/>
    <s v="66.Dengue fever"/>
    <s v="ณัฐพันธ์ ปิ่นจรัญ"/>
    <s v="5004892"/>
    <s v="ชาย"/>
    <n v="16"/>
    <n v="1"/>
    <s v="นักเรียน"/>
    <s v="91"/>
    <x v="11"/>
    <x v="65"/>
    <x v="24"/>
    <x v="1"/>
    <s v="หนองพอก"/>
    <d v="2018-05-24T00:00:00"/>
    <d v="2018-05-28T00:00:00"/>
    <m/>
    <d v="2018-01-07T00:00:00"/>
    <x v="4"/>
    <n v="20"/>
  </r>
  <r>
    <n v="29098"/>
    <s v="66.Dengue fever"/>
    <s v="ณัฐภัสสร กลิ่นอบเชย"/>
    <s v="162937"/>
    <s v="หญิง"/>
    <n v="6"/>
    <n v="0"/>
    <s v="นักเรียน"/>
    <s v="106"/>
    <x v="4"/>
    <x v="84"/>
    <x v="60"/>
    <x v="7"/>
    <s v="สุวรรณภูมิ"/>
    <d v="2018-06-01T00:00:00"/>
    <d v="2018-06-02T00:00:00"/>
    <m/>
    <d v="2018-01-07T00:00:00"/>
    <x v="4"/>
    <n v="21"/>
  </r>
  <r>
    <n v="25955"/>
    <s v="66.Dengue fever"/>
    <s v="ณัฐวิชช์ วันสีหา"/>
    <s v="5205031"/>
    <s v="ชาย"/>
    <n v="8"/>
    <n v="7"/>
    <s v="นักเรียน"/>
    <s v="133"/>
    <x v="3"/>
    <x v="87"/>
    <x v="9"/>
    <x v="1"/>
    <s v="หนองพอก"/>
    <d v="2018-05-23T00:00:00"/>
    <d v="2018-05-26T00:00:00"/>
    <m/>
    <d v="2018-01-07T00:00:00"/>
    <x v="5"/>
    <n v="20"/>
  </r>
  <r>
    <n v="25651"/>
    <s v="66.Dengue fever"/>
    <s v="ดนุพร หลวงพิมพ์"/>
    <s v="133847"/>
    <s v="ชาย"/>
    <n v="11"/>
    <n v="5"/>
    <s v="นักเรียน"/>
    <s v="34"/>
    <x v="13"/>
    <x v="26"/>
    <x v="23"/>
    <x v="7"/>
    <s v="สุวรรณภูมิ"/>
    <d v="2018-05-17T00:00:00"/>
    <d v="2018-05-21T00:00:00"/>
    <m/>
    <d v="2018-01-07T00:00:00"/>
    <x v="5"/>
    <n v="19"/>
  </r>
  <r>
    <n v="28315"/>
    <s v="66.Dengue fever"/>
    <s v="เตชิต ธูปน้ำคำ"/>
    <s v="179889"/>
    <s v="ชาย"/>
    <n v="6"/>
    <n v="0"/>
    <s v="นักเรียน"/>
    <s v="90"/>
    <x v="7"/>
    <x v="88"/>
    <x v="28"/>
    <x v="11"/>
    <s v="เสลภูมิ"/>
    <d v="2018-06-06T00:00:00"/>
    <d v="2018-06-09T00:00:00"/>
    <m/>
    <d v="2018-01-07T00:00:00"/>
    <x v="9"/>
    <n v="22"/>
  </r>
  <r>
    <n v="26794"/>
    <s v="66.Dengue fever"/>
    <s v="ทิชานันท์ เนียรวิชัย"/>
    <s v="661979"/>
    <s v="ชาย"/>
    <n v="15"/>
    <n v="0"/>
    <s v="นักเรียน"/>
    <s v="32"/>
    <x v="6"/>
    <x v="26"/>
    <x v="27"/>
    <x v="4"/>
    <s v="ร้อยเอ็ด"/>
    <d v="2018-05-11T00:00:00"/>
    <d v="2018-05-12T00:00:00"/>
    <m/>
    <d v="2018-01-07T00:00:00"/>
    <x v="1"/>
    <n v="18"/>
  </r>
  <r>
    <n v="23425"/>
    <s v="66.Dengue fever"/>
    <s v="ทินกร พรมประเทศ"/>
    <s v="001011872"/>
    <s v="ชาย"/>
    <n v="4"/>
    <n v="0"/>
    <s v="ไม่ทราบอาชีพ/ในปกครอง"/>
    <s v="63"/>
    <x v="9"/>
    <x v="89"/>
    <x v="62"/>
    <x v="2"/>
    <s v="ร้อยเอ็ด"/>
    <d v="2018-05-02T00:00:00"/>
    <d v="2018-05-08T00:00:00"/>
    <m/>
    <d v="2018-01-07T00:00:00"/>
    <x v="1"/>
    <n v="17"/>
  </r>
  <r>
    <n v="26246"/>
    <s v="66.Dengue fever"/>
    <s v="ทีฆายุ ลุสำเร็จ"/>
    <s v="860260"/>
    <s v="ชาย"/>
    <n v="6"/>
    <n v="0"/>
    <s v="นักเรียน"/>
    <s v="33"/>
    <x v="6"/>
    <x v="26"/>
    <x v="27"/>
    <x v="4"/>
    <s v="ร้อยเอ็ด"/>
    <d v="2018-05-21T00:00:00"/>
    <d v="2018-05-24T00:00:00"/>
    <m/>
    <d v="2018-01-07T00:00:00"/>
    <x v="5"/>
    <n v="20"/>
  </r>
  <r>
    <n v="25693"/>
    <s v="66.Dengue fever"/>
    <s v="ธนพร สืบสำราญ"/>
    <s v="5906916"/>
    <s v="หญิง"/>
    <n v="13"/>
    <n v="3"/>
    <s v="นักเรียน"/>
    <s v="52/1"/>
    <x v="3"/>
    <x v="72"/>
    <x v="53"/>
    <x v="10"/>
    <s v="เมืองสรวง"/>
    <d v="2018-05-20T00:00:00"/>
    <d v="2018-05-23T00:00:00"/>
    <m/>
    <d v="2018-01-07T00:00:00"/>
    <x v="5"/>
    <n v="20"/>
  </r>
  <r>
    <n v="26009"/>
    <s v="66.Dengue fever"/>
    <s v="ธนวัฒน์ พิทอง"/>
    <s v="189541"/>
    <s v="ชาย"/>
    <n v="2"/>
    <n v="5"/>
    <s v="ไม่ทราบอาชีพ/ในปกครอง"/>
    <s v="72"/>
    <x v="4"/>
    <x v="84"/>
    <x v="60"/>
    <x v="7"/>
    <s v="สุวรรณภูมิ"/>
    <d v="2018-05-15T00:00:00"/>
    <d v="2018-05-23T00:00:00"/>
    <m/>
    <d v="2018-01-07T00:00:00"/>
    <x v="5"/>
    <n v="19"/>
  </r>
  <r>
    <n v="23217"/>
    <s v="66.Dengue fever"/>
    <s v="ธนากร สมานมิตร"/>
    <s v="1100071"/>
    <s v="ชาย"/>
    <n v="23"/>
    <n v="0"/>
    <s v="รับจ้าง,กรรมกร"/>
    <s v="231"/>
    <x v="3"/>
    <x v="4"/>
    <x v="4"/>
    <x v="4"/>
    <s v="ร้อยเอ็ด"/>
    <d v="2018-04-18T00:00:00"/>
    <d v="2018-04-19T00:00:00"/>
    <m/>
    <d v="2018-01-07T00:00:00"/>
    <x v="7"/>
    <n v="15"/>
  </r>
  <r>
    <n v="27935"/>
    <s v="66.Dengue fever"/>
    <s v="ธนากร สุดสวาท"/>
    <s v="751423"/>
    <s v="ชาย"/>
    <n v="11"/>
    <n v="0"/>
    <s v="นักเรียน"/>
    <s v="74"/>
    <x v="5"/>
    <x v="90"/>
    <x v="44"/>
    <x v="4"/>
    <s v="ร้อยเอ็ด"/>
    <d v="2018-05-31T00:00:00"/>
    <d v="2018-06-03T00:00:00"/>
    <m/>
    <d v="2018-01-07T00:00:00"/>
    <x v="9"/>
    <n v="21"/>
  </r>
  <r>
    <n v="26273"/>
    <s v="66.Dengue fever"/>
    <s v="ธราดน ชายทวีป"/>
    <s v="5309109"/>
    <s v="ชาย"/>
    <n v="20"/>
    <n v="4"/>
    <s v="นักเรียน"/>
    <s v="119"/>
    <x v="8"/>
    <x v="91"/>
    <x v="1"/>
    <x v="1"/>
    <s v="หนองพอก"/>
    <d v="2018-05-24T00:00:00"/>
    <d v="2018-05-29T00:00:00"/>
    <m/>
    <d v="2018-01-07T00:00:00"/>
    <x v="4"/>
    <n v="20"/>
  </r>
  <r>
    <n v="28720"/>
    <s v="66.Dengue fever"/>
    <s v="ธัชพล  ปิยนารถ"/>
    <s v="5500782"/>
    <s v="ชาย"/>
    <n v="16"/>
    <n v="0"/>
    <s v="นักเรียน"/>
    <s v="71"/>
    <x v="2"/>
    <x v="74"/>
    <x v="35"/>
    <x v="10"/>
    <s v="จตุรพักตรพิมาน"/>
    <d v="2018-06-08T00:00:00"/>
    <d v="2018-06-11T00:00:00"/>
    <m/>
    <d v="2018-01-07T00:00:00"/>
    <x v="3"/>
    <n v="22"/>
  </r>
  <r>
    <n v="28248"/>
    <s v="66.Dengue fever"/>
    <s v="ธัญวรรณ ประชายุ่น"/>
    <s v="000198382"/>
    <s v="หญิง"/>
    <n v="6"/>
    <n v="2"/>
    <s v="นักเรียน"/>
    <s v="21"/>
    <x v="15"/>
    <x v="25"/>
    <x v="22"/>
    <x v="12"/>
    <s v="โพนทอง"/>
    <d v="2018-06-02T00:00:00"/>
    <d v="2018-06-07T00:00:00"/>
    <m/>
    <d v="2018-01-07T00:00:00"/>
    <x v="9"/>
    <n v="21"/>
  </r>
  <r>
    <n v="25903"/>
    <s v="66.Dengue fever"/>
    <s v="ธันวา    ชนไพโรจน์"/>
    <s v="5700976"/>
    <s v="ชาย"/>
    <n v="8"/>
    <n v="6"/>
    <s v="นักเรียน"/>
    <s v="6"/>
    <x v="5"/>
    <x v="7"/>
    <x v="7"/>
    <x v="6"/>
    <s v="ศรีสมเด็จ"/>
    <d v="2018-05-07T00:00:00"/>
    <d v="2018-05-09T00:00:00"/>
    <m/>
    <d v="2018-01-07T00:00:00"/>
    <x v="1"/>
    <n v="18"/>
  </r>
  <r>
    <n v="29279"/>
    <s v="66.Dengue fever"/>
    <s v="ธีรพัฒน์ พูลเพิ่ม"/>
    <s v="895191"/>
    <s v="ชาย"/>
    <n v="11"/>
    <n v="0"/>
    <s v="นักเรียน"/>
    <s v="2"/>
    <x v="17"/>
    <x v="92"/>
    <x v="63"/>
    <x v="0"/>
    <s v="ร้อยเอ็ด"/>
    <d v="2018-06-01T00:00:00"/>
    <d v="2018-06-04T00:00:00"/>
    <m/>
    <d v="2018-01-07T00:00:00"/>
    <x v="9"/>
    <n v="21"/>
  </r>
  <r>
    <n v="24965"/>
    <s v="66.Dengue fever"/>
    <s v="นคร สุทธิประภา"/>
    <s v="000632374"/>
    <s v="ชาย"/>
    <n v="11"/>
    <n v="0"/>
    <s v="นักเรียน"/>
    <s v="204"/>
    <x v="6"/>
    <x v="93"/>
    <x v="15"/>
    <x v="3"/>
    <s v="ร้อยเอ็ด"/>
    <d v="2018-05-14T00:00:00"/>
    <d v="2018-05-16T00:00:00"/>
    <m/>
    <d v="2018-01-07T00:00:00"/>
    <x v="2"/>
    <n v="19"/>
  </r>
  <r>
    <n v="25250"/>
    <s v="66.Dengue fever"/>
    <s v="นภัสวรรณ แก้วพลงาม"/>
    <s v="162009"/>
    <s v="หญิง"/>
    <n v="12"/>
    <n v="11"/>
    <s v="นักเรียน"/>
    <s v="32"/>
    <x v="15"/>
    <x v="35"/>
    <x v="23"/>
    <x v="7"/>
    <s v="สุวรรณภูมิ"/>
    <d v="2018-05-14T00:00:00"/>
    <d v="2018-05-17T00:00:00"/>
    <m/>
    <d v="2018-01-07T00:00:00"/>
    <x v="2"/>
    <n v="19"/>
  </r>
  <r>
    <n v="28926"/>
    <s v="66.Dengue fever"/>
    <s v="นัฐกานต์ แก้วน้ำคำ"/>
    <s v="610001336"/>
    <s v="ชาย"/>
    <n v="10"/>
    <n v="11"/>
    <s v="นักเรียน"/>
    <s v="23"/>
    <x v="1"/>
    <x v="36"/>
    <x v="30"/>
    <x v="8"/>
    <s v="พนมไพร"/>
    <d v="2018-06-10T00:00:00"/>
    <d v="2018-06-13T00:00:00"/>
    <m/>
    <d v="2018-01-07T00:00:00"/>
    <x v="3"/>
    <n v="23"/>
  </r>
  <r>
    <n v="29099"/>
    <s v="66.Dengue fever"/>
    <s v="นันทพงษ์ แก้วพลงาม"/>
    <s v="119069"/>
    <s v="ชาย"/>
    <n v="12"/>
    <n v="0"/>
    <s v="นักเรียน"/>
    <s v="266"/>
    <x v="13"/>
    <x v="26"/>
    <x v="23"/>
    <x v="7"/>
    <s v="สุวรรณภูมิ"/>
    <d v="2018-06-01T00:00:00"/>
    <d v="2018-06-04T00:00:00"/>
    <m/>
    <d v="2018-01-07T00:00:00"/>
    <x v="9"/>
    <n v="21"/>
  </r>
  <r>
    <n v="25652"/>
    <s v="66.Dengue fever"/>
    <s v="นันทิกา นิรัตน์"/>
    <s v="204562"/>
    <s v="หญิง"/>
    <n v="7"/>
    <n v="4"/>
    <s v="นักเรียน"/>
    <s v="35"/>
    <x v="13"/>
    <x v="26"/>
    <x v="23"/>
    <x v="7"/>
    <s v="สุวรรณภูมิ"/>
    <d v="2018-05-11T00:00:00"/>
    <d v="2018-05-17T00:00:00"/>
    <m/>
    <d v="2018-01-07T00:00:00"/>
    <x v="2"/>
    <n v="18"/>
  </r>
  <r>
    <n v="27927"/>
    <s v="66.Dengue fever"/>
    <s v="นันทิดา สนองผัน"/>
    <s v="496945"/>
    <s v="หญิง"/>
    <n v="13"/>
    <n v="0"/>
    <s v="นักเรียน"/>
    <s v="59/1"/>
    <x v="5"/>
    <x v="38"/>
    <x v="31"/>
    <x v="4"/>
    <s v="ร้อยเอ็ด"/>
    <d v="2018-06-01T00:00:00"/>
    <d v="2018-06-05T00:00:00"/>
    <m/>
    <d v="2018-01-07T00:00:00"/>
    <x v="9"/>
    <n v="21"/>
  </r>
  <r>
    <n v="28085"/>
    <s v="66.Dengue fever"/>
    <s v="น้ำฝน ภู่กันท์"/>
    <s v="6101931"/>
    <s v="หญิง"/>
    <n v="20"/>
    <n v="0"/>
    <s v="นักเรียน"/>
    <s v="71"/>
    <x v="2"/>
    <x v="74"/>
    <x v="35"/>
    <x v="10"/>
    <s v="จตุรพักตรพิมาน"/>
    <d v="2018-05-26T00:00:00"/>
    <d v="2018-05-31T00:00:00"/>
    <m/>
    <d v="2018-01-07T00:00:00"/>
    <x v="4"/>
    <n v="20"/>
  </r>
  <r>
    <n v="29097"/>
    <s v="66.Dengue fever"/>
    <s v="นิกร ราชวงษ์"/>
    <s v="196441"/>
    <s v="ชาย"/>
    <n v="27"/>
    <n v="0"/>
    <s v="รับจ้าง,กรรมกร"/>
    <s v="57"/>
    <x v="4"/>
    <x v="94"/>
    <x v="64"/>
    <x v="7"/>
    <s v="สุวรรณภูมิ"/>
    <d v="2018-05-30T00:00:00"/>
    <d v="2018-06-04T00:00:00"/>
    <m/>
    <d v="2018-01-07T00:00:00"/>
    <x v="9"/>
    <n v="21"/>
  </r>
  <r>
    <n v="25793"/>
    <s v="66.Dengue fever"/>
    <s v="นิติธาดา วโรรส"/>
    <s v="74197"/>
    <s v="ชาย"/>
    <n v="17"/>
    <n v="10"/>
    <s v="นักเรียน"/>
    <s v="291"/>
    <x v="6"/>
    <x v="95"/>
    <x v="65"/>
    <x v="12"/>
    <s v="โพนทอง"/>
    <d v="2018-05-21T00:00:00"/>
    <d v="2018-05-24T00:00:00"/>
    <m/>
    <d v="2018-01-07T00:00:00"/>
    <x v="5"/>
    <n v="20"/>
  </r>
  <r>
    <n v="10393"/>
    <s v="66.Dengue fever"/>
    <s v="นิพาพร พินยะพงศ"/>
    <s v="584432"/>
    <s v="หญิง"/>
    <n v="35"/>
    <n v="0"/>
    <s v="เกษตร"/>
    <s v="10"/>
    <x v="9"/>
    <x v="96"/>
    <x v="37"/>
    <x v="0"/>
    <s v="ร้อยเอ็ด"/>
    <d v="2018-02-19T00:00:00"/>
    <d v="2018-02-23T00:00:00"/>
    <m/>
    <d v="2018-01-07T00:00:00"/>
    <x v="6"/>
    <n v="7"/>
  </r>
  <r>
    <n v="25948"/>
    <s v="66.Dengue fever"/>
    <s v="นิรันดร์ เพชรวิสัย"/>
    <s v="121328"/>
    <s v="ชาย"/>
    <n v="18"/>
    <n v="3"/>
    <s v="นักเรียน"/>
    <s v="77"/>
    <x v="8"/>
    <x v="77"/>
    <x v="66"/>
    <x v="9"/>
    <s v="เกษตรวิสัย"/>
    <d v="2018-05-17T00:00:00"/>
    <d v="2018-05-21T00:00:00"/>
    <m/>
    <d v="2018-01-07T00:00:00"/>
    <x v="5"/>
    <n v="19"/>
  </r>
  <r>
    <n v="25578"/>
    <s v="66.Dengue fever"/>
    <s v="บัวตอง โพธิ์สิทธิ์"/>
    <s v="5201167"/>
    <s v="หญิง"/>
    <n v="29"/>
    <n v="11"/>
    <s v="เกษตร"/>
    <s v="38"/>
    <x v="14"/>
    <x v="31"/>
    <x v="15"/>
    <x v="1"/>
    <s v="หนองพอก"/>
    <d v="2018-05-21T00:00:00"/>
    <d v="2018-05-24T00:00:00"/>
    <m/>
    <d v="2018-01-07T00:00:00"/>
    <x v="5"/>
    <n v="20"/>
  </r>
  <r>
    <n v="28356"/>
    <s v="66.Dengue fever"/>
    <s v="บุญทิวา เหลือล้ำ"/>
    <s v="5804255"/>
    <s v="หญิง"/>
    <n v="44"/>
    <n v="0"/>
    <s v="อื่นๆ"/>
    <s v="1"/>
    <x v="7"/>
    <x v="97"/>
    <x v="58"/>
    <x v="10"/>
    <s v="จตุรพักตรพิมาน"/>
    <d v="2018-06-04T00:00:00"/>
    <d v="2018-06-05T00:00:00"/>
    <m/>
    <d v="2018-01-07T00:00:00"/>
    <x v="9"/>
    <n v="22"/>
  </r>
  <r>
    <n v="25251"/>
    <s v="66.Dengue fever"/>
    <s v="เบญญาภา ขมิ้นทอง"/>
    <s v="204561"/>
    <s v="หญิง"/>
    <n v="9"/>
    <n v="9"/>
    <s v="นักเรียน"/>
    <s v="121"/>
    <x v="5"/>
    <x v="33"/>
    <x v="5"/>
    <x v="5"/>
    <s v="สุวรรณภูมิ"/>
    <d v="2018-05-11T00:00:00"/>
    <d v="2018-05-16T00:00:00"/>
    <m/>
    <d v="2018-01-07T00:00:00"/>
    <x v="2"/>
    <n v="18"/>
  </r>
  <r>
    <n v="27986"/>
    <s v="66.Dengue fever"/>
    <s v="ปกรณ์ สำราญดี"/>
    <s v="173015"/>
    <s v="ชาย"/>
    <n v="5"/>
    <n v="0"/>
    <s v="นักเรียน"/>
    <s v="105"/>
    <x v="4"/>
    <x v="84"/>
    <x v="60"/>
    <x v="7"/>
    <s v="สุวรรณภูมิ"/>
    <d v="2018-06-01T00:00:00"/>
    <d v="2018-06-02T00:00:00"/>
    <m/>
    <d v="2018-01-07T00:00:00"/>
    <x v="4"/>
    <n v="21"/>
  </r>
  <r>
    <n v="26940"/>
    <s v="66.Dengue fever"/>
    <s v="ปนัดดา หัดสะดี"/>
    <s v="113513"/>
    <s v="หญิง"/>
    <n v="13"/>
    <n v="6"/>
    <s v="นักเรียน"/>
    <s v="93"/>
    <x v="8"/>
    <x v="14"/>
    <x v="2"/>
    <x v="2"/>
    <s v="ธวัชบุรี"/>
    <d v="2018-05-12T00:00:00"/>
    <d v="2018-05-17T00:00:00"/>
    <m/>
    <d v="2018-01-07T00:00:00"/>
    <x v="2"/>
    <n v="18"/>
  </r>
  <r>
    <n v="23218"/>
    <s v="66.Dengue fever"/>
    <s v="ปรเมษฐ์ ทบคลัง"/>
    <s v="329244"/>
    <s v="ชาย"/>
    <n v="17"/>
    <n v="0"/>
    <s v="นักเรียน"/>
    <s v="145 บ้านพักเกษตร"/>
    <x v="5"/>
    <x v="98"/>
    <x v="4"/>
    <x v="4"/>
    <s v="ร้อยเอ็ด"/>
    <d v="2018-04-23T00:00:00"/>
    <d v="2018-04-25T00:00:00"/>
    <m/>
    <d v="2018-01-07T00:00:00"/>
    <x v="8"/>
    <n v="16"/>
  </r>
  <r>
    <n v="17410"/>
    <s v="66.Dengue fever"/>
    <s v="ประกายเพชร สุขมาก"/>
    <s v="5801534"/>
    <s v="ชาย"/>
    <n v="8"/>
    <n v="0"/>
    <s v="นักเรียน"/>
    <s v="111/3"/>
    <x v="2"/>
    <x v="99"/>
    <x v="52"/>
    <x v="10"/>
    <s v="จตุรพักตรพิมาน"/>
    <d v="2018-03-21T00:00:00"/>
    <d v="2018-03-22T00:00:00"/>
    <m/>
    <d v="2018-01-07T00:00:00"/>
    <x v="15"/>
    <n v="11"/>
  </r>
  <r>
    <n v="26815"/>
    <s v="66.Dengue fever"/>
    <s v="ประพัดษร เจริญอาจ"/>
    <s v="5006579"/>
    <s v="หญิง"/>
    <n v="20"/>
    <n v="5"/>
    <s v="นักเรียน"/>
    <s v="87"/>
    <x v="3"/>
    <x v="87"/>
    <x v="9"/>
    <x v="1"/>
    <s v="หนองพอก"/>
    <d v="2018-05-24T00:00:00"/>
    <d v="2018-05-31T00:00:00"/>
    <m/>
    <d v="2018-01-07T00:00:00"/>
    <x v="4"/>
    <n v="20"/>
  </r>
  <r>
    <n v="29066"/>
    <s v="66.Dengue fever"/>
    <s v="ประภัสสร รสหอม"/>
    <s v="5804723"/>
    <s v="หญิง"/>
    <n v="3"/>
    <n v="7"/>
    <s v="ไม่ทราบอาชีพ/ในปกครอง"/>
    <s v="188"/>
    <x v="4"/>
    <x v="41"/>
    <x v="34"/>
    <x v="9"/>
    <s v="เกษตรวิสัย"/>
    <d v="2018-06-03T00:00:00"/>
    <d v="2018-06-04T00:00:00"/>
    <m/>
    <d v="2018-01-07T00:00:00"/>
    <x v="9"/>
    <n v="22"/>
  </r>
  <r>
    <n v="29283"/>
    <s v="66.Dengue fever"/>
    <s v="ประวีณา ทองนาเมือง"/>
    <s v="492205"/>
    <s v="หญิง"/>
    <n v="15"/>
    <n v="0"/>
    <s v="นักเรียน"/>
    <s v="81"/>
    <x v="14"/>
    <x v="40"/>
    <x v="33"/>
    <x v="2"/>
    <s v="ร้อยเอ็ด"/>
    <d v="2018-06-04T00:00:00"/>
    <d v="2018-06-07T00:00:00"/>
    <m/>
    <d v="2018-01-07T00:00:00"/>
    <x v="9"/>
    <n v="22"/>
  </r>
  <r>
    <n v="26944"/>
    <s v="66.Dengue fever"/>
    <s v="ปริญญา ประเสริฐสังข์"/>
    <s v="48230"/>
    <s v="ชาย"/>
    <n v="16"/>
    <n v="5"/>
    <s v="นักเรียน"/>
    <s v="83"/>
    <x v="8"/>
    <x v="14"/>
    <x v="2"/>
    <x v="2"/>
    <s v="ธวัชบุรี"/>
    <d v="2018-05-17T00:00:00"/>
    <d v="2018-05-21T00:00:00"/>
    <m/>
    <d v="2018-01-07T00:00:00"/>
    <x v="5"/>
    <n v="19"/>
  </r>
  <r>
    <n v="23526"/>
    <s v="66.Dengue fever"/>
    <s v="ปัญจพล มะลัย"/>
    <s v="000027922"/>
    <s v="ชาย"/>
    <n v="19"/>
    <n v="10"/>
    <s v="รับจ้าง,กรรมกร"/>
    <s v="32"/>
    <x v="13"/>
    <x v="30"/>
    <x v="26"/>
    <x v="13"/>
    <s v="ทุ่งเขาหลวง"/>
    <d v="2018-05-07T00:00:00"/>
    <d v="2018-05-11T00:00:00"/>
    <m/>
    <d v="2018-01-07T00:00:00"/>
    <x v="1"/>
    <n v="18"/>
  </r>
  <r>
    <n v="23281"/>
    <s v="66.Dengue fever"/>
    <s v="ปัณณธร สามสี"/>
    <s v="490002249"/>
    <s v="หญิง"/>
    <n v="12"/>
    <n v="0"/>
    <s v="นักเรียน"/>
    <s v="105"/>
    <x v="4"/>
    <x v="5"/>
    <x v="5"/>
    <x v="5"/>
    <s v="หนองฮี"/>
    <d v="2018-05-07T00:00:00"/>
    <d v="2018-05-09T00:00:00"/>
    <m/>
    <d v="2018-01-07T00:00:00"/>
    <x v="1"/>
    <n v="18"/>
  </r>
  <r>
    <n v="24489"/>
    <s v="66.Dengue fever"/>
    <s v="ปัทมวรรณ สูงสันเขต"/>
    <s v="37531"/>
    <s v="หญิง"/>
    <n v="18"/>
    <n v="8"/>
    <s v="นักเรียน"/>
    <s v="41"/>
    <x v="8"/>
    <x v="14"/>
    <x v="2"/>
    <x v="2"/>
    <s v="ธวัชบุรี"/>
    <d v="2018-05-11T00:00:00"/>
    <d v="2018-05-15T00:00:00"/>
    <m/>
    <d v="2018-01-07T00:00:00"/>
    <x v="2"/>
    <n v="18"/>
  </r>
  <r>
    <n v="25504"/>
    <s v="66.Dengue fever"/>
    <s v="ปิยมาศ  เวชกามา"/>
    <s v="99549"/>
    <s v="ชาย"/>
    <n v="6"/>
    <n v="0"/>
    <s v="นักเรียน"/>
    <s v="89"/>
    <x v="4"/>
    <x v="46"/>
    <x v="36"/>
    <x v="0"/>
    <s v="อาจสามารถ"/>
    <d v="2018-05-12T00:00:00"/>
    <d v="2018-05-14T00:00:00"/>
    <m/>
    <d v="2018-01-07T00:00:00"/>
    <x v="2"/>
    <n v="18"/>
  </r>
  <r>
    <n v="25956"/>
    <s v="66.Dengue fever"/>
    <s v="โปรยฝ้าย ไผ่โสภา"/>
    <s v="5101534"/>
    <s v="ชาย"/>
    <n v="15"/>
    <n v="11"/>
    <s v="นักเรียน"/>
    <s v="56"/>
    <x v="4"/>
    <x v="6"/>
    <x v="6"/>
    <x v="1"/>
    <s v="หนองพอก"/>
    <d v="2018-05-24T00:00:00"/>
    <d v="2018-05-28T00:00:00"/>
    <m/>
    <d v="2018-01-07T00:00:00"/>
    <x v="4"/>
    <n v="20"/>
  </r>
  <r>
    <n v="23491"/>
    <s v="66.Dengue fever"/>
    <s v="พงษ์เพชร สุขโชค"/>
    <s v="41123"/>
    <s v="ชาย"/>
    <n v="16"/>
    <n v="10"/>
    <s v="นักเรียน"/>
    <s v="107"/>
    <x v="12"/>
    <x v="100"/>
    <x v="2"/>
    <x v="2"/>
    <s v="ธวัชบุรี"/>
    <d v="2018-05-08T00:00:00"/>
    <d v="2018-05-11T00:00:00"/>
    <m/>
    <d v="2018-01-07T00:00:00"/>
    <x v="1"/>
    <n v="18"/>
  </r>
  <r>
    <n v="24162"/>
    <s v="66.Dengue fever"/>
    <s v="พชรพล นุ่นไทย"/>
    <s v="580000258"/>
    <s v="ชาย"/>
    <n v="4"/>
    <n v="2"/>
    <s v="ไม่ทราบอาชีพ/ในปกครอง"/>
    <s v="4"/>
    <x v="4"/>
    <x v="5"/>
    <x v="5"/>
    <x v="5"/>
    <s v="หนองฮี"/>
    <d v="2018-05-12T00:00:00"/>
    <d v="2018-05-15T00:00:00"/>
    <m/>
    <d v="2018-01-07T00:00:00"/>
    <x v="2"/>
    <n v="18"/>
  </r>
  <r>
    <n v="25947"/>
    <s v="66.Dengue fever"/>
    <s v="พชรพล ลาดศิลา"/>
    <s v="2128"/>
    <s v="ชาย"/>
    <n v="15"/>
    <n v="8"/>
    <s v="นักเรียน"/>
    <s v="137"/>
    <x v="8"/>
    <x v="12"/>
    <x v="12"/>
    <x v="9"/>
    <s v="เกษตรวิสัย"/>
    <d v="2018-05-16T00:00:00"/>
    <d v="2018-05-21T00:00:00"/>
    <m/>
    <d v="2018-01-07T00:00:00"/>
    <x v="5"/>
    <n v="19"/>
  </r>
  <r>
    <n v="27473"/>
    <s v="66.Dengue fever"/>
    <s v="พรพิมล  ชุมรัมย์"/>
    <s v="119995"/>
    <s v="หญิง"/>
    <n v="18"/>
    <n v="0"/>
    <s v="นักเรียน"/>
    <s v="41"/>
    <x v="4"/>
    <x v="46"/>
    <x v="36"/>
    <x v="0"/>
    <s v="อาจสามารถ"/>
    <d v="2018-05-17T00:00:00"/>
    <d v="2018-05-20T00:00:00"/>
    <m/>
    <d v="2018-01-07T00:00:00"/>
    <x v="5"/>
    <n v="19"/>
  </r>
  <r>
    <n v="24545"/>
    <s v="66.Dengue fever"/>
    <s v="พรรณธิภา  วิชัย"/>
    <s v="750114"/>
    <s v="หญิง"/>
    <n v="8"/>
    <n v="0"/>
    <s v="นักเรียน"/>
    <s v="185/267 ค่ายประเสริฐสงคราม"/>
    <x v="14"/>
    <x v="101"/>
    <x v="67"/>
    <x v="3"/>
    <s v="ร้อยเอ็ด"/>
    <d v="2018-05-11T00:00:00"/>
    <d v="2018-05-13T00:00:00"/>
    <m/>
    <d v="2018-01-07T00:00:00"/>
    <x v="2"/>
    <n v="18"/>
  </r>
  <r>
    <n v="26493"/>
    <s v="66.Dengue fever"/>
    <s v="พัชราภรณ์ ศรีคำภา"/>
    <s v="161016"/>
    <s v="หญิง"/>
    <n v="11"/>
    <n v="2"/>
    <s v="นักเรียน"/>
    <s v="197"/>
    <x v="13"/>
    <x v="102"/>
    <x v="60"/>
    <x v="7"/>
    <s v="สุวรรณภูมิ"/>
    <d v="2018-05-17T00:00:00"/>
    <d v="2018-05-21T00:00:00"/>
    <m/>
    <d v="2018-01-07T00:00:00"/>
    <x v="5"/>
    <n v="19"/>
  </r>
  <r>
    <n v="27981"/>
    <s v="66.Dengue fever"/>
    <s v="พัชราภา องอาจ"/>
    <s v="112561"/>
    <s v="หญิง"/>
    <n v="13"/>
    <n v="0"/>
    <s v="นักเรียน"/>
    <s v="7"/>
    <x v="8"/>
    <x v="83"/>
    <x v="59"/>
    <x v="7"/>
    <s v="สุวรรณภูมิ"/>
    <d v="2018-05-25T00:00:00"/>
    <d v="2018-05-27T00:00:00"/>
    <m/>
    <d v="2018-01-07T00:00:00"/>
    <x v="4"/>
    <n v="20"/>
  </r>
  <r>
    <n v="23346"/>
    <s v="66.Dengue fever"/>
    <s v="พัชรินทร์  บุญภา"/>
    <s v="72407"/>
    <s v="หญิง"/>
    <n v="17"/>
    <n v="0"/>
    <s v="อื่นๆ"/>
    <s v="48"/>
    <x v="4"/>
    <x v="46"/>
    <x v="36"/>
    <x v="0"/>
    <s v="อาจสามารถ"/>
    <d v="2018-04-24T00:00:00"/>
    <d v="2018-04-29T00:00:00"/>
    <m/>
    <d v="2018-01-07T00:00:00"/>
    <x v="0"/>
    <n v="16"/>
  </r>
  <r>
    <n v="25580"/>
    <s v="66.Dengue fever"/>
    <s v="พัฒนพล ไชยปัดถา"/>
    <s v="5406206"/>
    <s v="ชาย"/>
    <n v="6"/>
    <n v="7"/>
    <s v="นักเรียน"/>
    <s v="36"/>
    <x v="11"/>
    <x v="65"/>
    <x v="24"/>
    <x v="1"/>
    <s v="หนองพอก"/>
    <d v="2018-05-19T00:00:00"/>
    <d v="2018-05-24T00:00:00"/>
    <m/>
    <d v="2018-01-07T00:00:00"/>
    <x v="5"/>
    <n v="19"/>
  </r>
  <r>
    <n v="29345"/>
    <s v="66.Dengue fever"/>
    <s v="พัณณิตา เพ็งวิชัย"/>
    <s v="5406137"/>
    <s v="หญิง"/>
    <n v="6"/>
    <n v="8"/>
    <s v="นักเรียน"/>
    <s v="101"/>
    <x v="8"/>
    <x v="61"/>
    <x v="9"/>
    <x v="1"/>
    <s v="หนองพอก"/>
    <d v="2018-06-12T00:00:00"/>
    <d v="2018-06-14T00:00:00"/>
    <m/>
    <d v="2018-01-07T00:00:00"/>
    <x v="3"/>
    <n v="23"/>
  </r>
  <r>
    <n v="25247"/>
    <s v="66.Dengue fever"/>
    <s v="พันธวัฒน์ ทองหนองบัว"/>
    <s v="196666"/>
    <s v="ชาย"/>
    <n v="5"/>
    <n v="0"/>
    <s v="นักเรียน"/>
    <s v="69"/>
    <x v="15"/>
    <x v="35"/>
    <x v="23"/>
    <x v="7"/>
    <s v="สุวรรณภูมิ"/>
    <d v="2018-05-16T00:00:00"/>
    <d v="2018-05-19T00:00:00"/>
    <m/>
    <d v="2018-01-07T00:00:00"/>
    <x v="2"/>
    <n v="19"/>
  </r>
  <r>
    <n v="27983"/>
    <s v="66.Dengue fever"/>
    <s v="พันพัสสา มูลอ่อน"/>
    <s v="72188"/>
    <s v="หญิง"/>
    <n v="16"/>
    <n v="0"/>
    <s v="นักเรียน"/>
    <s v="69"/>
    <x v="15"/>
    <x v="35"/>
    <x v="23"/>
    <x v="7"/>
    <s v="สุวรรณภูมิ"/>
    <d v="2018-05-28T00:00:00"/>
    <d v="2018-05-31T00:00:00"/>
    <m/>
    <d v="2018-01-07T00:00:00"/>
    <x v="4"/>
    <n v="21"/>
  </r>
  <r>
    <n v="23334"/>
    <s v="66.Dengue fever"/>
    <s v="พิชญา จันทร์สีทา"/>
    <s v="510002320"/>
    <s v="หญิง"/>
    <n v="9"/>
    <n v="10"/>
    <s v="นักเรียน"/>
    <s v="41"/>
    <x v="4"/>
    <x v="5"/>
    <x v="5"/>
    <x v="5"/>
    <s v="พนมไพร"/>
    <d v="2018-05-09T00:00:00"/>
    <d v="2018-05-11T00:00:00"/>
    <m/>
    <d v="2018-01-07T00:00:00"/>
    <x v="1"/>
    <n v="18"/>
  </r>
  <r>
    <n v="26946"/>
    <s v="66.Dengue fever"/>
    <s v="พิชิตชัย ทับทิมไสย์"/>
    <s v="86398"/>
    <s v="ชาย"/>
    <n v="15"/>
    <n v="10"/>
    <s v="นักเรียน"/>
    <s v="18"/>
    <x v="1"/>
    <x v="2"/>
    <x v="2"/>
    <x v="2"/>
    <s v="ธวัชบุรี"/>
    <d v="2018-05-20T00:00:00"/>
    <d v="2018-05-24T00:00:00"/>
    <m/>
    <d v="2018-01-07T00:00:00"/>
    <x v="5"/>
    <n v="20"/>
  </r>
  <r>
    <n v="28386"/>
    <s v="66.Dengue fever"/>
    <s v="พิมลรักษ์ โพธิ์สุข"/>
    <s v="5504640"/>
    <s v="หญิง"/>
    <n v="12"/>
    <n v="5"/>
    <s v="นักเรียน"/>
    <s v="222"/>
    <x v="4"/>
    <x v="6"/>
    <x v="6"/>
    <x v="1"/>
    <s v="หนองพอก"/>
    <d v="2018-06-07T00:00:00"/>
    <d v="2018-06-11T00:00:00"/>
    <m/>
    <d v="2018-01-07T00:00:00"/>
    <x v="3"/>
    <n v="22"/>
  </r>
  <r>
    <n v="25306"/>
    <s v="66.Dengue fever"/>
    <s v="แพงสมร ประทุมชาติ"/>
    <s v="47500"/>
    <s v="หญิง"/>
    <n v="51"/>
    <n v="7"/>
    <s v="เกษตร"/>
    <s v="75"/>
    <x v="14"/>
    <x v="103"/>
    <x v="68"/>
    <x v="12"/>
    <s v="โพนทอง"/>
    <d v="2018-05-19T00:00:00"/>
    <d v="2018-05-23T00:00:00"/>
    <m/>
    <d v="2018-01-07T00:00:00"/>
    <x v="5"/>
    <n v="19"/>
  </r>
  <r>
    <n v="29070"/>
    <s v="66.Dengue fever"/>
    <s v="ภาสินี รินทอง"/>
    <s v="163549"/>
    <s v="หญิง"/>
    <n v="10"/>
    <n v="0"/>
    <s v="นักเรียน"/>
    <s v="85"/>
    <x v="4"/>
    <x v="41"/>
    <x v="34"/>
    <x v="9"/>
    <s v="เกษตรวิสัย"/>
    <d v="2018-05-31T00:00:00"/>
    <d v="2018-06-05T00:00:00"/>
    <m/>
    <d v="2018-01-07T00:00:00"/>
    <x v="9"/>
    <n v="21"/>
  </r>
  <r>
    <n v="24434"/>
    <s v="66.Dengue fever"/>
    <s v="ภูมิเพชร พลเยี่ยม"/>
    <s v="157077"/>
    <s v="ชาย"/>
    <n v="14"/>
    <n v="2"/>
    <s v="นักเรียน"/>
    <s v="146"/>
    <x v="12"/>
    <x v="104"/>
    <x v="69"/>
    <x v="12"/>
    <s v="โพนทอง"/>
    <d v="2018-05-14T00:00:00"/>
    <d v="2018-05-16T00:00:00"/>
    <m/>
    <d v="2018-01-07T00:00:00"/>
    <x v="2"/>
    <n v="19"/>
  </r>
  <r>
    <n v="25861"/>
    <s v="66.Dengue fever"/>
    <s v="ภูริชญา ราชบัวผัน"/>
    <s v="520000002"/>
    <s v="หญิง"/>
    <n v="9"/>
    <n v="4"/>
    <s v="นักเรียน"/>
    <s v="60"/>
    <x v="6"/>
    <x v="105"/>
    <x v="70"/>
    <x v="5"/>
    <s v="หนองฮี"/>
    <d v="2018-05-23T00:00:00"/>
    <d v="2018-05-27T00:00:00"/>
    <m/>
    <d v="2018-01-07T00:00:00"/>
    <x v="4"/>
    <n v="20"/>
  </r>
  <r>
    <n v="28394"/>
    <s v="66.Dengue fever"/>
    <s v="มงคลชัย ศรีวรมย์"/>
    <s v="208932"/>
    <s v="ชาย"/>
    <n v="4"/>
    <n v="0"/>
    <s v="ไม่ทราบอาชีพ/ในปกครอง"/>
    <s v="199"/>
    <x v="11"/>
    <x v="106"/>
    <x v="28"/>
    <x v="11"/>
    <s v="เสลภูมิ"/>
    <d v="2018-06-08T00:00:00"/>
    <d v="2018-06-11T00:00:00"/>
    <m/>
    <d v="2018-01-07T00:00:00"/>
    <x v="3"/>
    <n v="22"/>
  </r>
  <r>
    <n v="8856"/>
    <s v="66.Dengue fever"/>
    <s v="มีนา หนูแก้ว"/>
    <s v="857357"/>
    <s v="ชาย"/>
    <n v="5"/>
    <n v="11"/>
    <s v="นักเรียน"/>
    <s v="31"/>
    <x v="14"/>
    <x v="107"/>
    <x v="4"/>
    <x v="4"/>
    <s v="ร้อยเอ็ด"/>
    <d v="2018-02-11T00:00:00"/>
    <d v="2018-02-12T00:00:00"/>
    <m/>
    <d v="2018-01-07T00:00:00"/>
    <x v="12"/>
    <n v="6"/>
  </r>
  <r>
    <n v="24163"/>
    <s v="66.Dengue fever"/>
    <s v="มุกธิดา แพงวิเศษ"/>
    <s v="590000082"/>
    <s v="หญิง"/>
    <n v="4"/>
    <n v="1"/>
    <s v="ไม่ทราบอาชีพ/ในปกครอง"/>
    <s v="77"/>
    <x v="4"/>
    <x v="5"/>
    <x v="5"/>
    <x v="5"/>
    <s v="หนองฮี"/>
    <d v="2018-05-12T00:00:00"/>
    <d v="2018-05-15T00:00:00"/>
    <m/>
    <d v="2018-01-07T00:00:00"/>
    <x v="2"/>
    <n v="18"/>
  </r>
  <r>
    <n v="26802"/>
    <s v="66.Dengue fever"/>
    <s v="รณกร คำมุลตรี"/>
    <s v="1029623"/>
    <s v="ชาย"/>
    <n v="2"/>
    <n v="0"/>
    <s v="ไม่ทราบอาชีพ/ในปกครอง"/>
    <s v="101"/>
    <x v="16"/>
    <x v="108"/>
    <x v="38"/>
    <x v="3"/>
    <s v="ร้อยเอ็ด"/>
    <d v="2018-05-18T00:00:00"/>
    <d v="2018-05-22T00:00:00"/>
    <m/>
    <d v="2018-01-07T00:00:00"/>
    <x v="5"/>
    <n v="19"/>
  </r>
  <r>
    <n v="27979"/>
    <s v="66.Dengue fever"/>
    <s v="รัชนี เชื้อแก้ว"/>
    <s v="68835"/>
    <s v="หญิง"/>
    <n v="16"/>
    <n v="0"/>
    <s v="นักเรียน"/>
    <s v="70"/>
    <x v="4"/>
    <x v="84"/>
    <x v="60"/>
    <x v="7"/>
    <s v="สุวรรณภูมิ"/>
    <d v="2018-05-18T00:00:00"/>
    <d v="2018-05-22T00:00:00"/>
    <m/>
    <d v="2018-01-07T00:00:00"/>
    <x v="5"/>
    <n v="19"/>
  </r>
  <r>
    <n v="23282"/>
    <s v="66.Dengue fever"/>
    <s v="รัตนา เชิงหอม"/>
    <s v="610000331"/>
    <s v="หญิง"/>
    <n v="14"/>
    <n v="7"/>
    <s v="นักเรียน"/>
    <s v="7"/>
    <x v="4"/>
    <x v="5"/>
    <x v="5"/>
    <x v="5"/>
    <s v="หนองฮี"/>
    <d v="2018-05-07T00:00:00"/>
    <d v="2018-05-10T00:00:00"/>
    <m/>
    <d v="2018-01-07T00:00:00"/>
    <x v="1"/>
    <n v="18"/>
  </r>
  <r>
    <n v="26789"/>
    <s v="66.Dengue fever"/>
    <s v="ลัทธพล คำบุ่ง"/>
    <s v="770379"/>
    <s v="ชาย"/>
    <n v="8"/>
    <n v="0"/>
    <s v="นักเรียน"/>
    <s v="126"/>
    <x v="7"/>
    <x v="49"/>
    <x v="1"/>
    <x v="1"/>
    <s v="ร้อยเอ็ด"/>
    <d v="2018-05-25T00:00:00"/>
    <d v="2018-05-27T00:00:00"/>
    <m/>
    <d v="2018-01-07T00:00:00"/>
    <x v="4"/>
    <n v="20"/>
  </r>
  <r>
    <n v="25609"/>
    <s v="66.Dengue fever"/>
    <s v="วงศกร  วรวงศ์"/>
    <s v="85060"/>
    <s v="ชาย"/>
    <n v="18"/>
    <n v="0"/>
    <s v="นักเรียน"/>
    <s v="73"/>
    <x v="0"/>
    <x v="0"/>
    <x v="0"/>
    <x v="0"/>
    <s v="อาจสามารถ"/>
    <d v="2018-05-08T00:00:00"/>
    <d v="2018-05-11T00:00:00"/>
    <m/>
    <d v="2018-01-07T00:00:00"/>
    <x v="1"/>
    <n v="18"/>
  </r>
  <r>
    <n v="28927"/>
    <s v="66.Dengue fever"/>
    <s v="วทัญญู สิบหมู่"/>
    <s v="460007879"/>
    <s v="ชาย"/>
    <n v="14"/>
    <n v="7"/>
    <s v="นักเรียน"/>
    <s v="34"/>
    <x v="1"/>
    <x v="36"/>
    <x v="30"/>
    <x v="8"/>
    <s v="พนมไพร"/>
    <d v="2018-06-10T00:00:00"/>
    <d v="2018-06-13T00:00:00"/>
    <m/>
    <d v="2018-01-07T00:00:00"/>
    <x v="3"/>
    <n v="23"/>
  </r>
  <r>
    <n v="26945"/>
    <s v="66.Dengue fever"/>
    <s v="วรวุฒิ สวนมอญ"/>
    <s v="78923"/>
    <s v="ชาย"/>
    <n v="9"/>
    <n v="8"/>
    <s v="นักเรียน"/>
    <s v="62"/>
    <x v="8"/>
    <x v="14"/>
    <x v="2"/>
    <x v="2"/>
    <s v="ธวัชบุรี"/>
    <d v="2018-05-20T00:00:00"/>
    <d v="2018-05-24T00:00:00"/>
    <m/>
    <d v="2018-01-07T00:00:00"/>
    <x v="5"/>
    <n v="20"/>
  </r>
  <r>
    <n v="25946"/>
    <s v="66.Dengue fever"/>
    <s v="วรัฏฐา ลาดศิลา"/>
    <s v="164889"/>
    <s v="หญิง"/>
    <n v="11"/>
    <n v="1"/>
    <s v="นักเรียน"/>
    <s v="137"/>
    <x v="8"/>
    <x v="12"/>
    <x v="12"/>
    <x v="9"/>
    <s v="เกษตรวิสัย"/>
    <d v="2018-05-18T00:00:00"/>
    <d v="2018-05-22T00:00:00"/>
    <m/>
    <d v="2018-01-07T00:00:00"/>
    <x v="5"/>
    <n v="19"/>
  </r>
  <r>
    <n v="23823"/>
    <s v="66.Dengue fever"/>
    <s v="วราภรณ์ สาระคำ"/>
    <s v="600000540"/>
    <s v="หญิง"/>
    <n v="14"/>
    <n v="9"/>
    <s v="นักเรียน"/>
    <s v="120"/>
    <x v="4"/>
    <x v="5"/>
    <x v="5"/>
    <x v="5"/>
    <s v="หนองฮี"/>
    <d v="2018-05-09T00:00:00"/>
    <d v="2018-05-14T00:00:00"/>
    <m/>
    <d v="2018-01-07T00:00:00"/>
    <x v="2"/>
    <n v="18"/>
  </r>
  <r>
    <n v="27462"/>
    <s v="66.Dengue fever"/>
    <s v="วรายุธ  ทวีทรัพย์"/>
    <s v="76816"/>
    <s v="ชาย"/>
    <n v="12"/>
    <n v="0"/>
    <s v="นักเรียน"/>
    <s v="26"/>
    <x v="4"/>
    <x v="46"/>
    <x v="36"/>
    <x v="0"/>
    <s v="อาจสามารถ"/>
    <d v="2018-05-20T00:00:00"/>
    <d v="2018-05-23T00:00:00"/>
    <m/>
    <d v="2018-01-07T00:00:00"/>
    <x v="5"/>
    <n v="20"/>
  </r>
  <r>
    <n v="25148"/>
    <s v="66.Dengue fever"/>
    <s v="วรินทร  เบ็ญจขันธ์"/>
    <s v="64309"/>
    <s v="ชาย"/>
    <n v="16"/>
    <n v="0"/>
    <s v="นักเรียน"/>
    <s v="166"/>
    <x v="0"/>
    <x v="0"/>
    <x v="0"/>
    <x v="0"/>
    <s v="อาจสามารถ"/>
    <d v="2018-05-08T00:00:00"/>
    <d v="2018-05-11T00:00:00"/>
    <m/>
    <d v="2018-01-07T00:00:00"/>
    <x v="1"/>
    <n v="18"/>
  </r>
  <r>
    <n v="28259"/>
    <s v="66.Dengue fever"/>
    <s v="วรินรำไพ ไถวเลิศ"/>
    <s v="178757"/>
    <s v="หญิง"/>
    <n v="8"/>
    <n v="6"/>
    <s v="นักเรียน"/>
    <s v="15"/>
    <x v="15"/>
    <x v="25"/>
    <x v="22"/>
    <x v="12"/>
    <s v="โพนทอง"/>
    <d v="2018-06-03T00:00:00"/>
    <d v="2018-06-09T00:00:00"/>
    <m/>
    <d v="2018-01-07T00:00:00"/>
    <x v="9"/>
    <n v="22"/>
  </r>
  <r>
    <n v="28730"/>
    <s v="66.Dengue fever"/>
    <s v="วสัน สิบหมู่"/>
    <s v="450052469"/>
    <s v="ชาย"/>
    <n v="16"/>
    <n v="10"/>
    <s v="นักเรียน"/>
    <s v="34"/>
    <x v="1"/>
    <x v="36"/>
    <x v="30"/>
    <x v="8"/>
    <s v="พนมไพร"/>
    <d v="2018-06-08T00:00:00"/>
    <d v="2018-06-11T00:00:00"/>
    <m/>
    <d v="2018-01-07T00:00:00"/>
    <x v="3"/>
    <n v="22"/>
  </r>
  <r>
    <n v="25503"/>
    <s v="66.Dengue fever"/>
    <s v="วสันต์ ใจเที่ยง"/>
    <s v="34493"/>
    <s v="ชาย"/>
    <n v="24"/>
    <n v="0"/>
    <s v="เกษตร"/>
    <s v="85"/>
    <x v="5"/>
    <x v="109"/>
    <x v="71"/>
    <x v="0"/>
    <s v="อาจสามารถ"/>
    <d v="2018-05-10T00:00:00"/>
    <d v="2018-05-13T00:00:00"/>
    <m/>
    <d v="2018-01-07T00:00:00"/>
    <x v="2"/>
    <n v="18"/>
  </r>
  <r>
    <n v="26947"/>
    <s v="66.Dengue fever"/>
    <s v="วัชรพล ประเสริฐสังข์"/>
    <s v="111791"/>
    <s v="ชาย"/>
    <n v="9"/>
    <n v="11"/>
    <s v="นักเรียน"/>
    <s v="15"/>
    <x v="1"/>
    <x v="2"/>
    <x v="2"/>
    <x v="2"/>
    <s v="ธวัชบุรี"/>
    <d v="2018-05-26T00:00:00"/>
    <d v="2018-05-28T00:00:00"/>
    <m/>
    <d v="2018-01-07T00:00:00"/>
    <x v="4"/>
    <n v="20"/>
  </r>
  <r>
    <n v="19617"/>
    <s v="66.Dengue fever"/>
    <s v="วัชระพล ซุยโพธิ์น้อย"/>
    <s v="6100561"/>
    <s v="ชาย"/>
    <n v="21"/>
    <n v="11"/>
    <s v="ค้าขาย"/>
    <s v="70"/>
    <x v="14"/>
    <x v="40"/>
    <x v="33"/>
    <x v="2"/>
    <s v="เชียงขวัญ"/>
    <d v="2018-04-06T00:00:00"/>
    <d v="2018-04-10T00:00:00"/>
    <m/>
    <d v="2018-01-07T00:00:00"/>
    <x v="13"/>
    <n v="13"/>
  </r>
  <r>
    <n v="26948"/>
    <s v="66.Dengue fever"/>
    <s v="วันวิสา แดงแก่งคอย"/>
    <s v="73924"/>
    <s v="หญิง"/>
    <n v="10"/>
    <n v="3"/>
    <s v="นักเรียน"/>
    <s v="102"/>
    <x v="14"/>
    <x v="110"/>
    <x v="2"/>
    <x v="2"/>
    <s v="ธวัชบุรี"/>
    <d v="2018-05-27T00:00:00"/>
    <d v="2018-05-30T00:00:00"/>
    <m/>
    <d v="2018-01-07T00:00:00"/>
    <x v="4"/>
    <n v="21"/>
  </r>
  <r>
    <n v="29075"/>
    <s v="66.Dengue fever"/>
    <s v="วันวิสา น่ารัก"/>
    <s v="71299"/>
    <s v="หญิง"/>
    <n v="34"/>
    <n v="0"/>
    <s v="เกษตร"/>
    <s v="131"/>
    <x v="3"/>
    <x v="111"/>
    <x v="41"/>
    <x v="16"/>
    <s v="เกษตรวิสัย"/>
    <d v="2018-06-07T00:00:00"/>
    <d v="2018-06-12T00:00:00"/>
    <m/>
    <d v="2018-01-07T00:00:00"/>
    <x v="3"/>
    <n v="22"/>
  </r>
  <r>
    <n v="28783"/>
    <s v="66.Dengue fever"/>
    <s v="วัลลี  คล่องจริง"/>
    <s v="77648"/>
    <s v="หญิง"/>
    <n v="32"/>
    <n v="0"/>
    <s v="ข้าราชการ"/>
    <s v="45"/>
    <x v="4"/>
    <x v="112"/>
    <x v="72"/>
    <x v="0"/>
    <s v="อาจสามารถ"/>
    <d v="2018-06-04T00:00:00"/>
    <d v="2018-06-05T00:00:00"/>
    <m/>
    <d v="2018-01-07T00:00:00"/>
    <x v="9"/>
    <n v="22"/>
  </r>
  <r>
    <n v="25753"/>
    <s v="66.Dengue fever"/>
    <s v="วิศิษฏ์ บุญวิเศษ"/>
    <s v="450052866"/>
    <s v="ชาย"/>
    <n v="16"/>
    <n v="8"/>
    <s v="นักเรียน"/>
    <s v="45"/>
    <x v="4"/>
    <x v="5"/>
    <x v="5"/>
    <x v="5"/>
    <s v="หนองฮี"/>
    <d v="2018-05-23T00:00:00"/>
    <d v="2018-05-26T00:00:00"/>
    <m/>
    <d v="2018-01-07T00:00:00"/>
    <x v="5"/>
    <n v="20"/>
  </r>
  <r>
    <n v="29067"/>
    <s v="66.Dengue fever"/>
    <s v="วุฒิธินันท์ จันทร์หอม"/>
    <s v="134434"/>
    <s v="ชาย"/>
    <n v="20"/>
    <n v="5"/>
    <s v="เกษตร"/>
    <s v="4"/>
    <x v="4"/>
    <x v="41"/>
    <x v="34"/>
    <x v="9"/>
    <s v="เกษตรวิสัย"/>
    <d v="2018-06-03T00:00:00"/>
    <d v="2018-06-05T00:00:00"/>
    <m/>
    <d v="2018-01-07T00:00:00"/>
    <x v="9"/>
    <n v="22"/>
  </r>
  <r>
    <n v="26385"/>
    <s v="66.Dengue fever"/>
    <s v="ศรัญญา แสนสุข"/>
    <s v="156594"/>
    <s v="หญิง"/>
    <n v="32"/>
    <n v="5"/>
    <s v="รับจ้าง,กรรมกร"/>
    <s v="106"/>
    <x v="14"/>
    <x v="113"/>
    <x v="65"/>
    <x v="12"/>
    <s v="โพนทอง"/>
    <d v="2018-05-25T00:00:00"/>
    <d v="2018-05-28T00:00:00"/>
    <m/>
    <d v="2018-01-07T00:00:00"/>
    <x v="4"/>
    <n v="20"/>
  </r>
  <r>
    <n v="28625"/>
    <s v="66.Dengue fever"/>
    <s v="ศศิประภา ศิลาเรืองโรจน์"/>
    <s v="156088"/>
    <s v="หญิง"/>
    <n v="8"/>
    <n v="0"/>
    <s v="นักเรียน"/>
    <s v="96"/>
    <x v="5"/>
    <x v="114"/>
    <x v="28"/>
    <x v="11"/>
    <s v="เสลภูมิ"/>
    <d v="2018-06-10T00:00:00"/>
    <d v="2018-06-11T00:00:00"/>
    <m/>
    <d v="2018-01-07T00:00:00"/>
    <x v="3"/>
    <n v="23"/>
  </r>
  <r>
    <n v="19967"/>
    <s v="66.Dengue fever"/>
    <s v="ศุภลักษณ์ เอ็นยอด"/>
    <s v="5710552"/>
    <s v="หญิง"/>
    <n v="36"/>
    <n v="0"/>
    <s v="ค้าขาย"/>
    <s v="38/1"/>
    <x v="6"/>
    <x v="115"/>
    <x v="57"/>
    <x v="10"/>
    <s v="จตุรพักตรพิมาน"/>
    <d v="2018-02-05T00:00:00"/>
    <d v="2018-02-09T00:00:00"/>
    <m/>
    <d v="2018-01-07T00:00:00"/>
    <x v="18"/>
    <n v="5"/>
  </r>
  <r>
    <n v="6775"/>
    <s v="66.Dengue fever"/>
    <s v="สมาน เพชรดี"/>
    <s v="103236"/>
    <s v="ชาย"/>
    <n v="52"/>
    <n v="7"/>
    <s v="รับจ้าง,กรรมกร"/>
    <s v="177"/>
    <x v="3"/>
    <x v="116"/>
    <x v="73"/>
    <x v="7"/>
    <s v="สุวรรณภูมิ"/>
    <d v="2018-01-26T00:00:00"/>
    <d v="2018-01-27T00:00:00"/>
    <m/>
    <d v="2018-01-07T00:00:00"/>
    <x v="19"/>
    <n v="3"/>
  </r>
  <r>
    <n v="26939"/>
    <s v="66.Dengue fever"/>
    <s v="สร้อยสุดา พลคาม"/>
    <s v="48645"/>
    <s v="หญิง"/>
    <n v="15"/>
    <n v="10"/>
    <s v="นักเรียน"/>
    <s v="62"/>
    <x v="12"/>
    <x v="100"/>
    <x v="2"/>
    <x v="2"/>
    <s v="ธวัชบุรี"/>
    <d v="2018-05-10T00:00:00"/>
    <d v="2018-05-15T00:00:00"/>
    <m/>
    <d v="2018-01-07T00:00:00"/>
    <x v="2"/>
    <n v="18"/>
  </r>
  <r>
    <n v="29095"/>
    <s v="66.Dengue fever"/>
    <s v="สันติสุข จันทร์หนองสรวง"/>
    <s v="172006"/>
    <s v="ชาย"/>
    <n v="5"/>
    <n v="7"/>
    <s v="นักเรียน"/>
    <s v="260"/>
    <x v="1"/>
    <x v="117"/>
    <x v="73"/>
    <x v="7"/>
    <s v="สุวรรณภูมิ"/>
    <d v="2018-05-23T00:00:00"/>
    <d v="2018-05-28T00:00:00"/>
    <m/>
    <d v="2018-01-07T00:00:00"/>
    <x v="4"/>
    <n v="20"/>
  </r>
  <r>
    <n v="21376"/>
    <s v="66.Dengue fever"/>
    <s v="สาธิต จุลปะ"/>
    <s v="397867"/>
    <s v="ชาย"/>
    <n v="24"/>
    <n v="0"/>
    <s v="เกษตร"/>
    <s v="303"/>
    <x v="6"/>
    <x v="118"/>
    <x v="4"/>
    <x v="4"/>
    <s v="ร้อยเอ็ด"/>
    <d v="2018-04-12T00:00:00"/>
    <d v="2018-04-13T00:00:00"/>
    <m/>
    <d v="2018-01-07T00:00:00"/>
    <x v="13"/>
    <n v="14"/>
  </r>
  <r>
    <n v="28119"/>
    <s v="66.Dengue fever"/>
    <s v="สิริยากร  ขามพยา"/>
    <s v="87765"/>
    <s v="หญิง"/>
    <n v="10"/>
    <n v="0"/>
    <s v="นักเรียน"/>
    <s v="1"/>
    <x v="7"/>
    <x v="119"/>
    <x v="72"/>
    <x v="0"/>
    <s v="อาจสามารถ"/>
    <d v="2018-05-31T00:00:00"/>
    <d v="2018-06-04T00:00:00"/>
    <m/>
    <d v="2018-01-07T00:00:00"/>
    <x v="9"/>
    <n v="21"/>
  </r>
  <r>
    <n v="25932"/>
    <s v="66.Dengue fever"/>
    <s v="สุชาดา สนอุป"/>
    <s v="775571"/>
    <s v="หญิง"/>
    <n v="8"/>
    <n v="0"/>
    <s v="นักเรียน"/>
    <s v="38"/>
    <x v="6"/>
    <x v="26"/>
    <x v="27"/>
    <x v="4"/>
    <s v="ร้อยเอ็ด"/>
    <d v="2018-05-22T00:00:00"/>
    <d v="2018-05-25T00:00:00"/>
    <m/>
    <d v="2018-01-07T00:00:00"/>
    <x v="5"/>
    <n v="20"/>
  </r>
  <r>
    <n v="26247"/>
    <s v="66.Dengue fever"/>
    <s v="สุชานันท์ สนอุป"/>
    <s v="600967"/>
    <s v="หญิง"/>
    <n v="11"/>
    <n v="0"/>
    <s v="นักเรียน"/>
    <s v="38"/>
    <x v="6"/>
    <x v="26"/>
    <x v="27"/>
    <x v="4"/>
    <s v="ร้อยเอ็ด"/>
    <d v="2018-05-21T00:00:00"/>
    <d v="2018-05-24T00:00:00"/>
    <m/>
    <d v="2018-01-07T00:00:00"/>
    <x v="5"/>
    <n v="20"/>
  </r>
  <r>
    <n v="28057"/>
    <s v="66.Dengue fever"/>
    <s v="สุดารัตน์ ภูตาเลิศ"/>
    <s v="61923"/>
    <s v="หญิง"/>
    <n v="17"/>
    <n v="0"/>
    <s v="นักเรียน"/>
    <s v="80"/>
    <x v="4"/>
    <x v="84"/>
    <x v="60"/>
    <x v="7"/>
    <s v="สุวรรณภูมิ"/>
    <d v="2018-05-31T00:00:00"/>
    <d v="2018-06-04T00:00:00"/>
    <m/>
    <d v="2018-01-07T00:00:00"/>
    <x v="9"/>
    <n v="21"/>
  </r>
  <r>
    <n v="16698"/>
    <s v="66.Dengue fever"/>
    <s v="สุธาทิพย์ ธาราคีรี"/>
    <s v="89184"/>
    <s v="หญิง"/>
    <n v="30"/>
    <n v="10"/>
    <s v="เกษตร"/>
    <s v="111"/>
    <x v="15"/>
    <x v="35"/>
    <x v="23"/>
    <x v="7"/>
    <s v="สุวรรณภูมิ"/>
    <d v="2018-03-10T00:00:00"/>
    <d v="2018-03-14T00:00:00"/>
    <m/>
    <d v="2018-01-07T00:00:00"/>
    <x v="16"/>
    <n v="9"/>
  </r>
  <r>
    <n v="26442"/>
    <s v="66.Dengue fever"/>
    <s v="สุธิดา   ชนไพโรจน์"/>
    <s v="5903296"/>
    <s v="หญิง"/>
    <n v="2"/>
    <n v="10"/>
    <s v="ไม่ทราบอาชีพ/ในปกครอง"/>
    <s v="6"/>
    <x v="5"/>
    <x v="7"/>
    <x v="7"/>
    <x v="6"/>
    <s v="ศรีสมเด็จ"/>
    <d v="2018-05-21T00:00:00"/>
    <d v="2018-05-26T00:00:00"/>
    <m/>
    <d v="2018-01-07T00:00:00"/>
    <x v="5"/>
    <n v="20"/>
  </r>
  <r>
    <n v="26811"/>
    <s v="66.Dengue fever"/>
    <s v="สุพัฒษร ลาหล้าเลิศ"/>
    <s v="5402056"/>
    <s v="ชาย"/>
    <n v="37"/>
    <n v="8"/>
    <s v="เกษตร"/>
    <s v="25"/>
    <x v="14"/>
    <x v="31"/>
    <x v="15"/>
    <x v="1"/>
    <s v="หนองพอก"/>
    <d v="2018-05-28T00:00:00"/>
    <d v="2018-05-31T00:00:00"/>
    <m/>
    <d v="2018-01-07T00:00:00"/>
    <x v="4"/>
    <n v="21"/>
  </r>
  <r>
    <n v="28376"/>
    <s v="66.Dengue fever"/>
    <s v="สุพัตรา    พิมงาม"/>
    <s v="5802212"/>
    <s v="หญิง"/>
    <n v="8"/>
    <n v="7"/>
    <s v="นักเรียน"/>
    <s v="50"/>
    <x v="11"/>
    <x v="64"/>
    <x v="7"/>
    <x v="6"/>
    <s v="ศรีสมเด็จ"/>
    <d v="2018-05-27T00:00:00"/>
    <d v="2018-06-01T00:00:00"/>
    <m/>
    <d v="2018-01-07T00:00:00"/>
    <x v="4"/>
    <n v="21"/>
  </r>
  <r>
    <n v="29360"/>
    <s v="66.Dengue fever"/>
    <s v="สุภัทรา ทองน้อย"/>
    <s v="87824"/>
    <s v="หญิง"/>
    <n v="15"/>
    <n v="0"/>
    <s v="นักเรียน"/>
    <s v="201"/>
    <x v="5"/>
    <x v="114"/>
    <x v="28"/>
    <x v="11"/>
    <s v="เสลภูมิ"/>
    <d v="2018-06-11T00:00:00"/>
    <d v="2018-06-12T00:00:00"/>
    <m/>
    <d v="2018-01-07T00:00:00"/>
    <x v="3"/>
    <n v="23"/>
  </r>
  <r>
    <n v="29287"/>
    <s v="66.Dengue fever"/>
    <s v="สุภาพ หงส์บัวภา"/>
    <s v="67088"/>
    <s v="หญิง"/>
    <n v="49"/>
    <n v="0"/>
    <s v="เกษตร"/>
    <s v="105"/>
    <x v="5"/>
    <x v="120"/>
    <x v="74"/>
    <x v="9"/>
    <s v="เกษตรวิสัย"/>
    <d v="2018-06-06T00:00:00"/>
    <d v="2018-06-11T00:00:00"/>
    <m/>
    <d v="2018-01-07T00:00:00"/>
    <x v="3"/>
    <n v="22"/>
  </r>
  <r>
    <n v="26791"/>
    <s v="66.Dengue fever"/>
    <s v="สุภาวิตา เรืองแก้ว"/>
    <s v="1103377"/>
    <s v="หญิง"/>
    <n v="4"/>
    <n v="0"/>
    <s v="ไม่ทราบอาชีพ/ในปกครอง"/>
    <s v="39"/>
    <x v="3"/>
    <x v="121"/>
    <x v="50"/>
    <x v="4"/>
    <s v="ร้อยเอ็ด"/>
    <d v="2018-05-20T00:00:00"/>
    <d v="2018-05-23T00:00:00"/>
    <m/>
    <d v="2018-01-07T00:00:00"/>
    <x v="5"/>
    <n v="20"/>
  </r>
  <r>
    <n v="28418"/>
    <s v="66.Dengue fever"/>
    <s v="สุรเดช ศรีพลัง"/>
    <s v="510004427"/>
    <s v="ชาย"/>
    <n v="9"/>
    <n v="6"/>
    <s v="นักเรียน"/>
    <s v="6"/>
    <x v="1"/>
    <x v="36"/>
    <x v="30"/>
    <x v="8"/>
    <s v="พนมไพร"/>
    <d v="2018-06-06T00:00:00"/>
    <d v="2018-06-10T00:00:00"/>
    <m/>
    <d v="2018-01-07T00:00:00"/>
    <x v="3"/>
    <n v="22"/>
  </r>
  <r>
    <n v="28382"/>
    <s v="66.Dengue fever"/>
    <s v="สุวรรณะษา มูลวรรณณ์"/>
    <s v="5403023"/>
    <s v="หญิง"/>
    <n v="13"/>
    <n v="10"/>
    <s v="นักเรียน"/>
    <s v="118"/>
    <x v="4"/>
    <x v="6"/>
    <x v="6"/>
    <x v="1"/>
    <s v="หนองพอก"/>
    <d v="2018-06-04T00:00:00"/>
    <d v="2018-06-11T00:00:00"/>
    <m/>
    <d v="2018-01-07T00:00:00"/>
    <x v="3"/>
    <n v="22"/>
  </r>
  <r>
    <n v="27982"/>
    <s v="66.Dengue fever"/>
    <s v="สุวิทย์ ศรีหินกอง"/>
    <s v="65954"/>
    <s v="ชาย"/>
    <n v="20"/>
    <n v="0"/>
    <s v="นักเรียน"/>
    <s v="111"/>
    <x v="4"/>
    <x v="84"/>
    <x v="60"/>
    <x v="7"/>
    <s v="สุวรรณภูมิ"/>
    <d v="2018-05-26T00:00:00"/>
    <d v="2018-05-28T00:00:00"/>
    <m/>
    <d v="2018-01-07T00:00:00"/>
    <x v="4"/>
    <n v="20"/>
  </r>
  <r>
    <n v="26949"/>
    <s v="66.Dengue fever"/>
    <s v="เสาวลักษณ์ ชายเจริญ"/>
    <s v="97444"/>
    <s v="หญิง"/>
    <n v="13"/>
    <n v="6"/>
    <s v="นักเรียน"/>
    <s v="69/1"/>
    <x v="14"/>
    <x v="110"/>
    <x v="2"/>
    <x v="2"/>
    <s v="ธวัชบุรี"/>
    <d v="2018-05-25T00:00:00"/>
    <d v="2018-05-30T00:00:00"/>
    <m/>
    <d v="2018-01-07T00:00:00"/>
    <x v="4"/>
    <n v="20"/>
  </r>
  <r>
    <n v="25186"/>
    <s v="66.Dengue fever"/>
    <s v="อดิเทพ เชื้อจิตร"/>
    <s v="540001333"/>
    <s v="ชาย"/>
    <n v="7"/>
    <n v="0"/>
    <s v="นักเรียน"/>
    <s v="50"/>
    <x v="4"/>
    <x v="5"/>
    <x v="5"/>
    <x v="5"/>
    <s v="หนองฮี"/>
    <d v="2018-05-21T00:00:00"/>
    <d v="2018-05-22T00:00:00"/>
    <m/>
    <d v="2018-01-07T00:00:00"/>
    <x v="5"/>
    <n v="20"/>
  </r>
  <r>
    <n v="28784"/>
    <s v="66.Dengue fever"/>
    <s v="อติกานต์  เบ็ญจขันธ์"/>
    <s v="108285"/>
    <s v="หญิง"/>
    <n v="6"/>
    <n v="0"/>
    <s v="นักเรียน"/>
    <s v="58"/>
    <x v="6"/>
    <x v="0"/>
    <x v="0"/>
    <x v="0"/>
    <s v="อาจสามารถ"/>
    <d v="2018-06-04T00:00:00"/>
    <d v="2018-06-08T00:00:00"/>
    <m/>
    <d v="2018-01-07T00:00:00"/>
    <x v="9"/>
    <n v="22"/>
  </r>
  <r>
    <n v="25931"/>
    <s v="66.Dengue fever"/>
    <s v="อนุชิต ฤทธิแสง"/>
    <s v="617174"/>
    <s v="ชาย"/>
    <n v="23"/>
    <n v="0"/>
    <s v="นักเรียน"/>
    <s v="40"/>
    <x v="9"/>
    <x v="122"/>
    <x v="33"/>
    <x v="2"/>
    <s v="ร้อยเอ็ด"/>
    <d v="2018-05-19T00:00:00"/>
    <d v="2018-05-25T00:00:00"/>
    <m/>
    <d v="2018-01-07T00:00:00"/>
    <x v="5"/>
    <n v="19"/>
  </r>
  <r>
    <n v="26248"/>
    <s v="66.Dengue fever"/>
    <s v="อนุธิดา เข็มศร"/>
    <s v="000798243"/>
    <s v="หญิง"/>
    <n v="13"/>
    <n v="0"/>
    <s v="นักเรียน"/>
    <s v="35"/>
    <x v="6"/>
    <x v="26"/>
    <x v="27"/>
    <x v="4"/>
    <s v="ร้อยเอ็ด"/>
    <d v="2018-05-22T00:00:00"/>
    <d v="2018-05-28T00:00:00"/>
    <m/>
    <d v="2018-01-07T00:00:00"/>
    <x v="4"/>
    <n v="20"/>
  </r>
  <r>
    <n v="19793"/>
    <s v="66.Dengue fever"/>
    <s v="อนุพงษ์  ทรงกลด"/>
    <s v="61951"/>
    <s v="ชาย"/>
    <n v="17"/>
    <n v="0"/>
    <s v="อื่นๆ"/>
    <s v="7"/>
    <x v="13"/>
    <x v="123"/>
    <x v="75"/>
    <x v="11"/>
    <s v="เสลภูมิ"/>
    <d v="2018-01-09T00:00:00"/>
    <d v="2018-01-13T00:00:00"/>
    <m/>
    <d v="2018-01-07T00:00:00"/>
    <x v="20"/>
    <n v="1"/>
  </r>
  <r>
    <n v="24636"/>
    <s v="66.Dengue fever"/>
    <s v="อนุวัฒน์ คำสงค์"/>
    <s v="460003665"/>
    <s v="ชาย"/>
    <n v="15"/>
    <n v="3"/>
    <s v="นักเรียน"/>
    <s v="6"/>
    <x v="12"/>
    <x v="124"/>
    <x v="5"/>
    <x v="5"/>
    <s v="หนองฮี"/>
    <d v="2018-05-16T00:00:00"/>
    <d v="2018-05-17T00:00:00"/>
    <m/>
    <d v="2018-01-07T00:00:00"/>
    <x v="2"/>
    <n v="19"/>
  </r>
  <r>
    <n v="23307"/>
    <s v="66.Dengue fever"/>
    <s v="อภิชญา สุขจิตร"/>
    <s v="204275"/>
    <s v="หญิง"/>
    <n v="9"/>
    <n v="0"/>
    <s v="นักเรียน"/>
    <s v="35"/>
    <x v="4"/>
    <x v="5"/>
    <x v="5"/>
    <x v="5"/>
    <s v="สุวรรณภูมิ"/>
    <d v="2018-04-22T00:00:00"/>
    <d v="2018-04-27T00:00:00"/>
    <m/>
    <d v="2018-01-07T00:00:00"/>
    <x v="8"/>
    <n v="16"/>
  </r>
  <r>
    <n v="27145"/>
    <s v="66.Dengue fever"/>
    <s v="อภิวัฒน์ ครองบุญ"/>
    <s v="5404836"/>
    <s v="ชาย"/>
    <n v="6"/>
    <n v="9"/>
    <s v="นักเรียน"/>
    <s v="122"/>
    <x v="8"/>
    <x v="91"/>
    <x v="1"/>
    <x v="1"/>
    <s v="หนองพอก"/>
    <d v="2018-05-27T00:00:00"/>
    <d v="2018-06-01T00:00:00"/>
    <m/>
    <d v="2018-01-07T00:00:00"/>
    <x v="4"/>
    <n v="21"/>
  </r>
  <r>
    <n v="29346"/>
    <s v="66.Dengue fever"/>
    <s v="อรวี ศรีวรม"/>
    <s v="6100490"/>
    <s v="หญิง"/>
    <n v="15"/>
    <n v="0"/>
    <s v="นักเรียน"/>
    <s v="19"/>
    <x v="3"/>
    <x v="87"/>
    <x v="9"/>
    <x v="1"/>
    <s v="หนองพอก"/>
    <d v="2018-06-09T00:00:00"/>
    <d v="2018-06-12T00:00:00"/>
    <m/>
    <d v="2018-01-07T00:00:00"/>
    <x v="3"/>
    <n v="22"/>
  </r>
  <r>
    <n v="27474"/>
    <s v="66.Dengue fever"/>
    <s v="อริษา  จันทะบุตร"/>
    <s v="91005"/>
    <s v="หญิง"/>
    <n v="8"/>
    <n v="0"/>
    <s v="นักเรียน"/>
    <s v="38"/>
    <x v="11"/>
    <x v="125"/>
    <x v="63"/>
    <x v="0"/>
    <s v="อาจสามารถ"/>
    <d v="2018-05-20T00:00:00"/>
    <d v="2018-05-24T00:00:00"/>
    <m/>
    <d v="2018-01-07T00:00:00"/>
    <x v="5"/>
    <n v="20"/>
  </r>
  <r>
    <n v="28949"/>
    <s v="66.Dengue fever"/>
    <s v="อรุณนี ไถวเลิศ"/>
    <s v="100709"/>
    <s v="หญิง"/>
    <n v="16"/>
    <n v="0"/>
    <s v="นักเรียน"/>
    <s v="17"/>
    <x v="15"/>
    <x v="25"/>
    <x v="22"/>
    <x v="12"/>
    <s v="โพนทอง"/>
    <d v="2018-06-06T00:00:00"/>
    <d v="2018-06-10T00:00:00"/>
    <m/>
    <d v="2018-01-07T00:00:00"/>
    <x v="3"/>
    <n v="22"/>
  </r>
  <r>
    <n v="15539"/>
    <s v="66.Dengue fever"/>
    <s v="อังวรา หล้าก่ำ"/>
    <s v="616931"/>
    <s v="หญิง"/>
    <n v="15"/>
    <n v="0"/>
    <s v="นักเรียน"/>
    <s v="262"/>
    <x v="3"/>
    <x v="4"/>
    <x v="4"/>
    <x v="4"/>
    <s v="ร้อยเอ็ด"/>
    <d v="2018-02-23T00:00:00"/>
    <d v="2018-02-28T00:00:00"/>
    <m/>
    <d v="2018-01-07T00:00:00"/>
    <x v="21"/>
    <n v="7"/>
  </r>
  <r>
    <n v="25290"/>
    <s v="66.Dengue fever"/>
    <s v="อัญชลี ชำนาญจันทร์"/>
    <s v="5803580"/>
    <s v="หญิง"/>
    <n v="30"/>
    <n v="0"/>
    <s v="เกษตร"/>
    <s v="8"/>
    <x v="6"/>
    <x v="126"/>
    <x v="76"/>
    <x v="16"/>
    <s v="ปทุมรัตต์"/>
    <d v="2018-05-13T00:00:00"/>
    <d v="2018-05-20T00:00:00"/>
    <m/>
    <d v="2018-01-07T00:00:00"/>
    <x v="5"/>
    <n v="19"/>
  </r>
  <r>
    <n v="29347"/>
    <s v="66.Dengue fever"/>
    <s v="อัฐภิญญา ศรีพอ"/>
    <s v="5307824"/>
    <s v="หญิง"/>
    <n v="12"/>
    <n v="6"/>
    <s v="นักเรียน"/>
    <s v="49"/>
    <x v="8"/>
    <x v="61"/>
    <x v="9"/>
    <x v="1"/>
    <s v="หนองพอก"/>
    <d v="2018-06-10T00:00:00"/>
    <d v="2018-06-13T00:00:00"/>
    <m/>
    <d v="2018-01-07T00:00:00"/>
    <x v="3"/>
    <n v="23"/>
  </r>
  <r>
    <n v="26249"/>
    <s v="66.Dengue fever"/>
    <s v="อำพล ฟองย้อย"/>
    <s v="000911879"/>
    <s v="ชาย"/>
    <n v="5"/>
    <n v="0"/>
    <s v="นักเรียน"/>
    <s v="63"/>
    <x v="18"/>
    <x v="127"/>
    <x v="77"/>
    <x v="4"/>
    <s v="ร้อยเอ็ด"/>
    <d v="2018-05-26T00:00:00"/>
    <d v="2018-05-28T00:00:00"/>
    <m/>
    <d v="2018-01-07T00:00:00"/>
    <x v="4"/>
    <n v="20"/>
  </r>
  <r>
    <n v="20781"/>
    <s v="66.Dengue fever"/>
    <s v="เอกพล  พรมสกล"/>
    <s v="55388"/>
    <s v="ชาย"/>
    <n v="16"/>
    <n v="0"/>
    <s v="นักเรียน"/>
    <s v="156"/>
    <x v="7"/>
    <x v="48"/>
    <x v="37"/>
    <x v="0"/>
    <s v="อาจสามารถ"/>
    <d v="2018-04-07T00:00:00"/>
    <d v="2018-04-09T00:00:00"/>
    <m/>
    <d v="2018-01-07T00:00:00"/>
    <x v="13"/>
    <n v="13"/>
  </r>
  <r>
    <n v="29053"/>
    <s v="66.Dengue fever"/>
    <s v="เอกพล นนทภา"/>
    <s v="719504"/>
    <s v="ชาย"/>
    <n v="25"/>
    <n v="0"/>
    <s v="เกษตร"/>
    <s v="67"/>
    <x v="7"/>
    <x v="128"/>
    <x v="27"/>
    <x v="4"/>
    <s v="ร้อยเอ็ด"/>
    <d v="2018-06-06T00:00:00"/>
    <d v="2018-06-12T00:00:00"/>
    <m/>
    <d v="2018-01-07T00:00:00"/>
    <x v="3"/>
    <n v="22"/>
  </r>
  <r>
    <n v="20782"/>
    <s v="66.Dengue fever"/>
    <s v="เอกรัตน์  คชรัตน์"/>
    <s v="59452"/>
    <s v="ชาย"/>
    <n v="16"/>
    <n v="0"/>
    <s v="นักเรียน"/>
    <s v="24"/>
    <x v="7"/>
    <x v="48"/>
    <x v="37"/>
    <x v="0"/>
    <s v="อาจสามารถ"/>
    <d v="2018-04-06T00:00:00"/>
    <d v="2018-04-11T00:00:00"/>
    <m/>
    <d v="2018-01-07T00:00:00"/>
    <x v="1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3:AA214" firstHeaderRow="1" firstDataRow="2" firstDataCol="4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defaultSubtotal="0">
      <items count="19">
        <item sd="0" x="6"/>
        <item x="13"/>
        <item x="9"/>
        <item x="5"/>
        <item x="3"/>
        <item x="7"/>
        <item x="4"/>
        <item x="12"/>
        <item x="1"/>
        <item x="8"/>
        <item x="14"/>
        <item x="11"/>
        <item x="2"/>
        <item x="15"/>
        <item x="16"/>
        <item sd="0" x="0"/>
        <item x="17"/>
        <item x="18"/>
        <item x="10"/>
      </items>
    </pivotField>
    <pivotField axis="axisRow" compact="0" outline="0" subtotalTop="0" showAll="0" includeNewItemsInFilter="1" sortType="ascending">
      <items count="130">
        <item x="127"/>
        <item x="50"/>
        <item x="31"/>
        <item x="113"/>
        <item x="110"/>
        <item x="73"/>
        <item x="104"/>
        <item x="76"/>
        <item x="68"/>
        <item x="122"/>
        <item x="10"/>
        <item x="70"/>
        <item x="116"/>
        <item x="23"/>
        <item x="7"/>
        <item x="72"/>
        <item x="121"/>
        <item x="30"/>
        <item x="41"/>
        <item x="11"/>
        <item x="15"/>
        <item x="19"/>
        <item x="13"/>
        <item x="52"/>
        <item x="126"/>
        <item x="37"/>
        <item x="94"/>
        <item x="33"/>
        <item x="84"/>
        <item x="81"/>
        <item x="38"/>
        <item x="75"/>
        <item x="34"/>
        <item x="107"/>
        <item x="98"/>
        <item x="91"/>
        <item x="49"/>
        <item x="92"/>
        <item x="67"/>
        <item x="45"/>
        <item x="42"/>
        <item x="114"/>
        <item x="106"/>
        <item x="18"/>
        <item x="8"/>
        <item x="25"/>
        <item x="80"/>
        <item x="4"/>
        <item x="118"/>
        <item x="59"/>
        <item x="79"/>
        <item x="69"/>
        <item x="87"/>
        <item x="53"/>
        <item x="35"/>
        <item x="96"/>
        <item x="88"/>
        <item x="86"/>
        <item x="89"/>
        <item x="1"/>
        <item x="102"/>
        <item x="40"/>
        <item x="29"/>
        <item x="111"/>
        <item x="60"/>
        <item x="0"/>
        <item x="12"/>
        <item x="117"/>
        <item x="112"/>
        <item x="44"/>
        <item x="58"/>
        <item x="14"/>
        <item x="74"/>
        <item x="71"/>
        <item x="2"/>
        <item x="3"/>
        <item x="95"/>
        <item x="63"/>
        <item x="105"/>
        <item x="28"/>
        <item x="85"/>
        <item x="55"/>
        <item x="108"/>
        <item x="103"/>
        <item x="56"/>
        <item x="48"/>
        <item x="22"/>
        <item x="78"/>
        <item x="100"/>
        <item x="6"/>
        <item x="64"/>
        <item x="9"/>
        <item x="5"/>
        <item x="124"/>
        <item x="21"/>
        <item x="128"/>
        <item x="39"/>
        <item x="101"/>
        <item x="26"/>
        <item x="97"/>
        <item x="57"/>
        <item x="32"/>
        <item x="46"/>
        <item x="24"/>
        <item x="125"/>
        <item x="51"/>
        <item x="36"/>
        <item x="93"/>
        <item x="82"/>
        <item x="62"/>
        <item x="16"/>
        <item x="27"/>
        <item x="20"/>
        <item x="66"/>
        <item x="119"/>
        <item x="77"/>
        <item x="54"/>
        <item x="47"/>
        <item x="109"/>
        <item x="123"/>
        <item x="17"/>
        <item x="65"/>
        <item x="83"/>
        <item x="61"/>
        <item x="99"/>
        <item x="115"/>
        <item x="90"/>
        <item x="43"/>
        <item x="120"/>
        <item t="default"/>
      </items>
    </pivotField>
    <pivotField axis="axisRow" compact="0" outline="0" subtotalTop="0" showAll="0" includeNewItemsInFilter="1" sortType="descending">
      <items count="79">
        <item sd="0" x="38"/>
        <item sd="0" x="3"/>
        <item sd="0" x="32"/>
        <item sd="0" x="19"/>
        <item sd="0" x="48"/>
        <item sd="0" x="51"/>
        <item sd="0" x="15"/>
        <item sd="0" x="67"/>
        <item x="36"/>
        <item x="37"/>
        <item sd="0" x="0"/>
        <item sd="0" x="63"/>
        <item sd="0" x="20"/>
        <item sd="0" x="72"/>
        <item sd="0" x="41"/>
        <item sd="0" x="71"/>
        <item sd="0" x="13"/>
        <item x="1"/>
        <item x="2"/>
        <item x="4"/>
        <item x="5"/>
        <item x="6"/>
        <item x="7"/>
        <item x="8"/>
        <item x="9"/>
        <item x="10"/>
        <item x="11"/>
        <item x="12"/>
        <item x="14"/>
        <item x="16"/>
        <item sd="0" x="17"/>
        <item x="18"/>
        <item x="21"/>
        <item x="22"/>
        <item x="23"/>
        <item x="24"/>
        <item x="25"/>
        <item x="26"/>
        <item x="27"/>
        <item x="28"/>
        <item x="29"/>
        <item x="30"/>
        <item x="31"/>
        <item x="33"/>
        <item x="34"/>
        <item x="35"/>
        <item x="39"/>
        <item x="40"/>
        <item x="42"/>
        <item x="43"/>
        <item x="44"/>
        <item x="45"/>
        <item x="46"/>
        <item x="47"/>
        <item x="49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5"/>
        <item x="66"/>
        <item x="68"/>
        <item x="69"/>
        <item x="70"/>
        <item x="73"/>
        <item x="74"/>
        <item x="75"/>
        <item x="76"/>
        <item x="7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9"/>
        <item x="10"/>
        <item x="2"/>
        <item x="13"/>
        <item x="4"/>
        <item x="16"/>
        <item x="8"/>
        <item x="14"/>
        <item x="15"/>
        <item x="12"/>
        <item x="3"/>
        <item x="6"/>
        <item x="7"/>
        <item x="11"/>
        <item x="1"/>
        <item x="5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3">
        <item x="10"/>
        <item x="20"/>
        <item x="11"/>
        <item x="19"/>
        <item x="18"/>
        <item x="12"/>
        <item x="6"/>
        <item x="21"/>
        <item x="16"/>
        <item x="15"/>
        <item x="14"/>
        <item x="17"/>
        <item x="13"/>
        <item x="7"/>
        <item x="8"/>
        <item x="0"/>
        <item x="1"/>
        <item x="2"/>
        <item x="5"/>
        <item x="4"/>
        <item x="9"/>
        <item x="3"/>
        <item t="default"/>
      </items>
    </pivotField>
    <pivotField compact="0" outline="0" subtotalTop="0" showAll="0" includeNewItemsInFilter="1"/>
  </pivotFields>
  <rowFields count="4">
    <field x="12"/>
    <field x="11"/>
    <field x="9"/>
    <field x="10"/>
  </rowFields>
  <rowItems count="210">
    <i>
      <x/>
      <x v="44"/>
      <x v="3"/>
      <x v="39"/>
    </i>
    <i r="2">
      <x v="6"/>
      <x v="18"/>
    </i>
    <i r="2">
      <x v="8"/>
      <x v="40"/>
    </i>
    <i r="2">
      <x v="12"/>
      <x v="87"/>
    </i>
    <i t="default" r="1">
      <x v="44"/>
    </i>
    <i r="1">
      <x v="30"/>
    </i>
    <i r="1">
      <x v="27"/>
      <x v="9"/>
      <x v="66"/>
    </i>
    <i t="default" r="1">
      <x v="27"/>
    </i>
    <i r="1">
      <x v="47"/>
      <x v="1"/>
      <x v="23"/>
    </i>
    <i t="default" r="1">
      <x v="47"/>
    </i>
    <i r="1">
      <x v="74"/>
      <x v="3"/>
      <x v="128"/>
    </i>
    <i t="default" r="1">
      <x v="74"/>
    </i>
    <i r="1">
      <x v="69"/>
      <x v="9"/>
      <x v="115"/>
    </i>
    <i t="default" r="1">
      <x v="69"/>
    </i>
    <i r="1">
      <x v="60"/>
      <x v="1"/>
      <x v="46"/>
    </i>
    <i t="default" r="1">
      <x v="60"/>
    </i>
    <i r="1">
      <x v="65"/>
      <x v="14"/>
      <x v="57"/>
    </i>
    <i t="default" r="1">
      <x v="65"/>
    </i>
    <i t="default">
      <x/>
    </i>
    <i>
      <x v="1"/>
      <x v="45"/>
      <x/>
    </i>
    <i r="2">
      <x v="12"/>
      <x v="72"/>
    </i>
    <i t="default" r="1">
      <x v="45"/>
    </i>
    <i r="1">
      <x v="62"/>
      <x v="3"/>
      <x v="80"/>
    </i>
    <i r="2">
      <x v="4"/>
      <x v="108"/>
    </i>
    <i r="2">
      <x v="5"/>
      <x v="99"/>
    </i>
    <i t="default" r="1">
      <x v="62"/>
    </i>
    <i r="1">
      <x v="28"/>
      <x v="2"/>
      <x v="7"/>
    </i>
    <i r="2">
      <x v="4"/>
      <x v="110"/>
    </i>
    <i t="default" r="1">
      <x v="28"/>
    </i>
    <i r="1">
      <x v="61"/>
      <x/>
    </i>
    <i r="2">
      <x v="4"/>
      <x v="29"/>
    </i>
    <i t="default" r="1">
      <x v="61"/>
    </i>
    <i r="1">
      <x v="56"/>
      <x v="1"/>
      <x v="11"/>
    </i>
    <i r="2">
      <x v="12"/>
      <x v="124"/>
    </i>
    <i t="default" r="1">
      <x v="56"/>
    </i>
    <i r="1">
      <x v="57"/>
      <x v="4"/>
      <x v="15"/>
    </i>
    <i t="default" r="1">
      <x v="57"/>
    </i>
    <i r="1">
      <x v="58"/>
      <x v="7"/>
      <x v="5"/>
    </i>
    <i t="default" r="1">
      <x v="58"/>
    </i>
    <i t="default">
      <x v="1"/>
    </i>
    <i>
      <x v="2"/>
      <x v="18"/>
      <x v="7"/>
      <x v="88"/>
    </i>
    <i r="2">
      <x v="8"/>
      <x v="74"/>
    </i>
    <i r="2">
      <x v="9"/>
      <x v="71"/>
    </i>
    <i r="2">
      <x v="10"/>
      <x v="4"/>
    </i>
    <i t="default" r="1">
      <x v="18"/>
    </i>
    <i r="1">
      <x v="43"/>
      <x v="2"/>
      <x v="9"/>
    </i>
    <i r="2">
      <x v="10"/>
      <x v="61"/>
    </i>
    <i t="default" r="1">
      <x v="43"/>
    </i>
    <i r="1">
      <x v="66"/>
      <x v="2"/>
      <x v="58"/>
    </i>
    <i t="default" r="1">
      <x v="66"/>
    </i>
    <i r="1">
      <x v="31"/>
      <x v="8"/>
      <x v="112"/>
    </i>
    <i t="default" r="1">
      <x v="31"/>
    </i>
    <i t="default">
      <x v="2"/>
    </i>
    <i>
      <x v="3"/>
      <x v="37"/>
      <x v="1"/>
      <x v="17"/>
    </i>
    <i t="default" r="1">
      <x v="37"/>
    </i>
    <i r="1">
      <x v="59"/>
      <x v="3"/>
      <x v="115"/>
    </i>
    <i t="default" r="1">
      <x v="59"/>
    </i>
    <i t="default">
      <x v="3"/>
    </i>
    <i>
      <x v="4"/>
      <x v="38"/>
      <x/>
    </i>
    <i r="2">
      <x v="5"/>
      <x v="95"/>
    </i>
    <i t="default" r="1">
      <x v="38"/>
    </i>
    <i r="1">
      <x v="19"/>
      <x/>
    </i>
    <i r="2">
      <x v="3"/>
      <x v="34"/>
    </i>
    <i r="2">
      <x v="4"/>
      <x v="47"/>
    </i>
    <i r="2">
      <x v="10"/>
      <x v="33"/>
    </i>
    <i t="default" r="1">
      <x v="19"/>
    </i>
    <i r="1">
      <x v="42"/>
      <x v="3"/>
      <x v="30"/>
    </i>
    <i r="2">
      <x v="8"/>
      <x v="30"/>
    </i>
    <i t="default" r="1">
      <x v="42"/>
    </i>
    <i r="1">
      <x v="32"/>
      <x v="7"/>
      <x v="100"/>
    </i>
    <i r="2">
      <x v="10"/>
      <x v="103"/>
    </i>
    <i t="default" r="1">
      <x v="32"/>
    </i>
    <i r="1">
      <x v="55"/>
      <x v="2"/>
      <x v="8"/>
    </i>
    <i r="2">
      <x v="4"/>
      <x v="16"/>
    </i>
    <i t="default" r="1">
      <x v="55"/>
    </i>
    <i r="1">
      <x v="50"/>
      <x/>
    </i>
    <i r="2">
      <x v="3"/>
      <x v="126"/>
    </i>
    <i t="default" r="1">
      <x v="50"/>
    </i>
    <i r="1">
      <x v="77"/>
      <x v="17"/>
      <x/>
    </i>
    <i t="default" r="1">
      <x v="77"/>
    </i>
    <i t="default">
      <x v="4"/>
    </i>
    <i>
      <x v="5"/>
      <x v="76"/>
      <x/>
    </i>
    <i t="default" r="1">
      <x v="76"/>
    </i>
    <i r="1">
      <x v="14"/>
    </i>
    <i t="default">
      <x v="5"/>
    </i>
    <i>
      <x v="6"/>
      <x v="41"/>
      <x v="8"/>
      <x v="106"/>
    </i>
    <i t="default" r="1">
      <x v="41"/>
    </i>
    <i r="1">
      <x v="25"/>
      <x/>
    </i>
    <i t="default" r="1">
      <x v="25"/>
    </i>
    <i t="default">
      <x v="6"/>
    </i>
    <i>
      <x v="7"/>
      <x v="49"/>
      <x v="8"/>
      <x v="84"/>
    </i>
    <i t="default" r="1">
      <x v="49"/>
    </i>
    <i t="default">
      <x v="7"/>
    </i>
    <i>
      <x v="8"/>
      <x v="52"/>
      <x v="13"/>
      <x v="64"/>
    </i>
    <i t="default" r="1">
      <x v="52"/>
    </i>
    <i t="default">
      <x v="8"/>
    </i>
    <i>
      <x v="9"/>
      <x v="33"/>
      <x v="13"/>
      <x v="45"/>
    </i>
    <i t="default" r="1">
      <x v="33"/>
    </i>
    <i r="1">
      <x v="68"/>
      <x/>
    </i>
    <i r="2">
      <x v="10"/>
      <x v="3"/>
    </i>
    <i t="default" r="1">
      <x v="68"/>
    </i>
    <i r="1">
      <x v="70"/>
      <x v="10"/>
      <x v="83"/>
    </i>
    <i t="default" r="1">
      <x v="70"/>
    </i>
    <i r="1">
      <x v="46"/>
      <x v="2"/>
      <x v="105"/>
    </i>
    <i t="default" r="1">
      <x v="46"/>
    </i>
    <i r="1">
      <x v="71"/>
      <x v="7"/>
      <x v="6"/>
    </i>
    <i t="default" r="1">
      <x v="71"/>
    </i>
    <i r="1">
      <x v="53"/>
      <x v="13"/>
      <x v="77"/>
    </i>
    <i t="default" r="1">
      <x v="53"/>
    </i>
    <i t="default">
      <x v="9"/>
    </i>
    <i>
      <x v="10"/>
      <x/>
    </i>
    <i r="1">
      <x v="1"/>
    </i>
    <i r="1">
      <x v="5"/>
    </i>
    <i r="1">
      <x v="4"/>
    </i>
    <i r="1">
      <x v="2"/>
    </i>
    <i r="1">
      <x v="6"/>
    </i>
    <i r="1">
      <x v="7"/>
    </i>
    <i r="1">
      <x v="3"/>
    </i>
    <i t="default">
      <x v="10"/>
    </i>
    <i>
      <x v="11"/>
      <x v="22"/>
      <x v="3"/>
      <x v="14"/>
    </i>
    <i r="2">
      <x v="11"/>
      <x v="90"/>
    </i>
    <i t="default" r="1">
      <x v="22"/>
    </i>
    <i r="1">
      <x v="48"/>
      <x v="5"/>
      <x v="116"/>
    </i>
    <i t="default" r="1">
      <x v="48"/>
    </i>
    <i r="1">
      <x v="46"/>
      <x v="8"/>
      <x v="109"/>
    </i>
    <i t="default" r="1">
      <x v="46"/>
    </i>
    <i t="default">
      <x v="11"/>
    </i>
    <i>
      <x v="12"/>
      <x v="34"/>
      <x v="1"/>
      <x v="98"/>
    </i>
    <i r="2">
      <x v="13"/>
      <x v="54"/>
    </i>
    <i t="default" r="1">
      <x v="34"/>
    </i>
    <i r="1">
      <x v="64"/>
      <x v="1"/>
      <x v="60"/>
    </i>
    <i r="2">
      <x v="6"/>
      <x v="28"/>
    </i>
    <i t="default" r="1">
      <x v="64"/>
    </i>
    <i r="1">
      <x v="63"/>
      <x v="9"/>
      <x v="122"/>
    </i>
    <i t="default" r="1">
      <x v="63"/>
    </i>
    <i r="1">
      <x v="73"/>
      <x v="4"/>
      <x v="12"/>
    </i>
    <i r="2">
      <x v="8"/>
      <x v="67"/>
    </i>
    <i t="default" r="1">
      <x v="73"/>
    </i>
    <i r="1">
      <x v="23"/>
      <x/>
    </i>
    <i t="default" r="1">
      <x v="23"/>
    </i>
    <i r="1">
      <x v="67"/>
      <x v="6"/>
      <x v="26"/>
    </i>
    <i t="default" r="1">
      <x v="67"/>
    </i>
    <i r="1">
      <x v="36"/>
      <x v="11"/>
      <x v="79"/>
    </i>
    <i t="default" r="1">
      <x v="36"/>
    </i>
    <i r="1">
      <x v="40"/>
      <x v="5"/>
      <x v="32"/>
    </i>
    <i t="default" r="1">
      <x v="40"/>
    </i>
    <i r="1">
      <x v="51"/>
      <x v="9"/>
      <x v="49"/>
    </i>
    <i t="default" r="1">
      <x v="51"/>
    </i>
    <i t="default">
      <x v="12"/>
    </i>
    <i>
      <x v="13"/>
      <x v="39"/>
      <x v="3"/>
      <x v="41"/>
    </i>
    <i r="2">
      <x v="5"/>
      <x v="56"/>
    </i>
    <i r="2">
      <x v="11"/>
      <x v="42"/>
    </i>
    <i r="2">
      <x v="12"/>
      <x v="101"/>
    </i>
    <i t="default" r="1">
      <x v="39"/>
    </i>
    <i r="1">
      <x v="29"/>
      <x v="4"/>
      <x v="43"/>
    </i>
    <i t="default" r="1">
      <x v="29"/>
    </i>
    <i r="1">
      <x v="75"/>
      <x v="1"/>
      <x v="119"/>
    </i>
    <i t="default" r="1">
      <x v="75"/>
    </i>
    <i t="default">
      <x v="13"/>
    </i>
    <i>
      <x v="14"/>
      <x v="17"/>
      <x/>
    </i>
    <i r="2">
      <x v="1"/>
      <x v="13"/>
    </i>
    <i r="2">
      <x v="2"/>
      <x v="22"/>
    </i>
    <i r="2">
      <x v="3"/>
      <x v="113"/>
    </i>
    <i r="2">
      <x v="5"/>
      <x v="36"/>
    </i>
    <i r="2">
      <x v="6"/>
      <x v="117"/>
    </i>
    <i r="2">
      <x v="8"/>
      <x v="59"/>
    </i>
    <i r="2">
      <x v="9"/>
      <x v="35"/>
    </i>
    <i r="2">
      <x v="10"/>
      <x v="50"/>
    </i>
    <i r="2">
      <x v="12"/>
      <x v="73"/>
    </i>
    <i t="default" r="1">
      <x v="17"/>
    </i>
    <i r="1">
      <x v="24"/>
      <x v="4"/>
      <x v="52"/>
    </i>
    <i r="2">
      <x v="5"/>
      <x v="91"/>
    </i>
    <i r="2">
      <x v="9"/>
      <x v="123"/>
    </i>
    <i t="default" r="1">
      <x v="24"/>
    </i>
    <i r="1">
      <x v="21"/>
      <x v="6"/>
      <x v="89"/>
    </i>
    <i r="2">
      <x v="8"/>
      <x v="25"/>
    </i>
    <i t="default" r="1">
      <x v="21"/>
    </i>
    <i r="1">
      <x v="6"/>
    </i>
    <i r="1">
      <x v="35"/>
      <x v="11"/>
      <x v="121"/>
    </i>
    <i r="2">
      <x v="13"/>
      <x v="127"/>
    </i>
    <i r="2">
      <x v="14"/>
      <x v="111"/>
    </i>
    <i t="default" r="1">
      <x v="35"/>
    </i>
    <i r="1">
      <x v="26"/>
      <x v="3"/>
      <x v="19"/>
    </i>
    <i r="2">
      <x v="4"/>
      <x v="19"/>
    </i>
    <i t="default" r="1">
      <x v="26"/>
    </i>
    <i t="default">
      <x v="14"/>
    </i>
    <i>
      <x v="15"/>
      <x v="20"/>
      <x v="3"/>
      <x v="27"/>
    </i>
    <i r="2">
      <x v="5"/>
      <x v="31"/>
    </i>
    <i r="2">
      <x v="6"/>
      <x v="92"/>
    </i>
    <i r="2">
      <x v="7"/>
      <x v="93"/>
    </i>
    <i t="default" r="1">
      <x v="20"/>
    </i>
    <i r="1">
      <x v="72"/>
      <x/>
    </i>
    <i t="default" r="1">
      <x v="72"/>
    </i>
    <i r="1">
      <x v="54"/>
      <x v="14"/>
      <x v="38"/>
    </i>
    <i t="default" r="1">
      <x v="54"/>
    </i>
    <i t="default">
      <x v="15"/>
    </i>
    <i>
      <x v="16"/>
      <x v="9"/>
      <x v="2"/>
      <x v="55"/>
    </i>
    <i r="2">
      <x v="5"/>
      <x v="85"/>
    </i>
    <i t="default" r="1">
      <x v="9"/>
    </i>
    <i r="1">
      <x v="8"/>
      <x v="6"/>
      <x v="102"/>
    </i>
    <i t="default" r="1">
      <x v="8"/>
    </i>
    <i r="1">
      <x v="10"/>
    </i>
    <i r="1">
      <x v="13"/>
    </i>
    <i r="1">
      <x v="11"/>
    </i>
    <i r="1">
      <x v="12"/>
    </i>
    <i r="1">
      <x v="14"/>
    </i>
    <i r="1">
      <x v="16"/>
    </i>
    <i r="1">
      <x v="15"/>
    </i>
    <i t="default">
      <x v="16"/>
    </i>
    <i t="grand">
      <x/>
    </i>
  </rowItems>
  <colFields count="1">
    <field x="18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ราย" fld="15" subtotal="count" baseField="0" baseItem="0"/>
  </dataFields>
  <formats count="81">
    <format dxfId="78">
      <pivotArea type="all" outline="0" fieldPosition="0"/>
    </format>
    <format dxfId="77">
      <pivotArea grandRow="1" outline="0" fieldPosition="0"/>
    </format>
    <format dxfId="7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75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74">
      <pivotArea grandCol="1" outline="0" fieldPosition="0"/>
    </format>
    <format dxfId="73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action="blank">
      <pivotArea dataOnly="0" labelOnly="1" outline="0" fieldPosition="0">
        <references count="1">
          <reference field="12" count="0"/>
        </references>
      </pivotArea>
    </format>
    <format action="blank">
      <pivotArea dataOnly="0" labelOnly="1" outline="0" fieldPosition="0">
        <references count="1">
          <reference field="11" count="0"/>
        </references>
      </pivotArea>
    </format>
    <format dxfId="72">
      <pivotArea dataOnly="0" labelOnly="1" grandRow="1" outline="0" fieldPosition="0"/>
    </format>
    <format dxfId="7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70">
      <pivotArea grandRow="1" outline="0" fieldPosition="0"/>
    </format>
    <format dxfId="6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8">
      <pivotArea outline="0" fieldPosition="0"/>
    </format>
    <format dxfId="67">
      <pivotArea type="origin" dataOnly="0" labelOnly="1" outline="0" fieldPosition="0"/>
    </format>
    <format dxfId="66">
      <pivotArea field="12" type="button" dataOnly="0" labelOnly="1" outline="0" axis="axisRow" fieldPosition="0"/>
    </format>
    <format dxfId="65">
      <pivotArea field="11" type="button" dataOnly="0" labelOnly="1" outline="0" axis="axisRow" fieldPosition="1"/>
    </format>
    <format dxfId="64">
      <pivotArea field="9" type="button" dataOnly="0" labelOnly="1" outline="0" axis="axisRow" fieldPosition="2"/>
    </format>
    <format dxfId="63">
      <pivotArea field="10" type="button" dataOnly="0" labelOnly="1" outline="0" axis="axisRow" fieldPosition="3"/>
    </format>
    <format dxfId="62">
      <pivotArea field="18" type="button" dataOnly="0" labelOnly="1" outline="0" axis="axisCol" fieldPosition="0"/>
    </format>
    <format dxfId="61">
      <pivotArea type="topRight" dataOnly="0" labelOnly="1" outline="0" fieldPosition="0"/>
    </format>
    <format dxfId="60">
      <pivotArea dataOnly="0" labelOnly="1" outline="0" fieldPosition="0">
        <references count="1">
          <reference field="18" count="0"/>
        </references>
      </pivotArea>
    </format>
    <format dxfId="59">
      <pivotArea dataOnly="0" labelOnly="1" grandCol="1" outline="0" fieldPosition="0"/>
    </format>
    <format dxfId="58">
      <pivotArea type="origin" dataOnly="0" labelOnly="1" outline="0" fieldPosition="0"/>
    </format>
    <format dxfId="57">
      <pivotArea field="12" type="button" dataOnly="0" labelOnly="1" outline="0" axis="axisRow" fieldPosition="0"/>
    </format>
    <format dxfId="56">
      <pivotArea field="11" type="button" dataOnly="0" labelOnly="1" outline="0" axis="axisRow" fieldPosition="1"/>
    </format>
    <format dxfId="55">
      <pivotArea field="9" type="button" dataOnly="0" labelOnly="1" outline="0" axis="axisRow" fieldPosition="2"/>
    </format>
    <format dxfId="54">
      <pivotArea field="10" type="button" dataOnly="0" labelOnly="1" outline="0" axis="axisRow" fieldPosition="3"/>
    </format>
    <format dxfId="53">
      <pivotArea field="18" type="button" dataOnly="0" labelOnly="1" outline="0" axis="axisCol" fieldPosition="0"/>
    </format>
    <format dxfId="52">
      <pivotArea type="topRight" dataOnly="0" labelOnly="1" outline="0" fieldPosition="0"/>
    </format>
    <format dxfId="51">
      <pivotArea dataOnly="0" labelOnly="1" outline="0" fieldPosition="0">
        <references count="1">
          <reference field="18" count="0"/>
        </references>
      </pivotArea>
    </format>
    <format dxfId="50">
      <pivotArea dataOnly="0" labelOnly="1" grandCol="1" outline="0" fieldPosition="0"/>
    </format>
    <format dxfId="49">
      <pivotArea type="origin" dataOnly="0" labelOnly="1" outline="0" fieldPosition="0"/>
    </format>
    <format dxfId="48">
      <pivotArea field="12" type="button" dataOnly="0" labelOnly="1" outline="0" axis="axisRow" fieldPosition="0"/>
    </format>
    <format dxfId="47">
      <pivotArea field="11" type="button" dataOnly="0" labelOnly="1" outline="0" axis="axisRow" fieldPosition="1"/>
    </format>
    <format dxfId="46">
      <pivotArea field="9" type="button" dataOnly="0" labelOnly="1" outline="0" axis="axisRow" fieldPosition="2"/>
    </format>
    <format dxfId="45">
      <pivotArea field="10" type="button" dataOnly="0" labelOnly="1" outline="0" axis="axisRow" fieldPosition="3"/>
    </format>
    <format dxfId="44">
      <pivotArea field="18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outline="0" fieldPosition="0">
        <references count="1">
          <reference field="18" count="0"/>
        </references>
      </pivotArea>
    </format>
    <format dxfId="41">
      <pivotArea dataOnly="0" labelOnly="1" grandCol="1" outline="0" fieldPosition="0"/>
    </format>
    <format dxfId="40">
      <pivotArea type="origin" dataOnly="0" labelOnly="1" outline="0" fieldPosition="0"/>
    </format>
    <format dxfId="39">
      <pivotArea field="12" type="button" dataOnly="0" labelOnly="1" outline="0" axis="axisRow" fieldPosition="0"/>
    </format>
    <format dxfId="38">
      <pivotArea field="11" type="button" dataOnly="0" labelOnly="1" outline="0" axis="axisRow" fieldPosition="1"/>
    </format>
    <format dxfId="37">
      <pivotArea field="9" type="button" dataOnly="0" labelOnly="1" outline="0" axis="axisRow" fieldPosition="2"/>
    </format>
    <format dxfId="36">
      <pivotArea field="10" type="button" dataOnly="0" labelOnly="1" outline="0" axis="axisRow" fieldPosition="3"/>
    </format>
    <format dxfId="35">
      <pivotArea field="18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outline="0" fieldPosition="0">
        <references count="1">
          <reference field="18" count="0"/>
        </references>
      </pivotArea>
    </format>
    <format dxfId="32">
      <pivotArea dataOnly="0" labelOnly="1" grandCol="1" outline="0" fieldPosition="0"/>
    </format>
    <format dxfId="31">
      <pivotArea field="18" type="button" dataOnly="0" labelOnly="1" outline="0" axis="axisCol" fieldPosition="0"/>
    </format>
    <format dxfId="30">
      <pivotArea type="topRight" dataOnly="0" labelOnly="1" outline="0" fieldPosition="0"/>
    </format>
    <format dxfId="29">
      <pivotArea type="origin" dataOnly="0" labelOnly="1" outline="0" offset="B1:D1" fieldPosition="0"/>
    </format>
    <format dxfId="28">
      <pivotArea type="origin" dataOnly="0" labelOnly="1" outline="0" fieldPosition="0"/>
    </format>
    <format dxfId="27">
      <pivotArea field="11" type="button" dataOnly="0" labelOnly="1" outline="0" axis="axisRow" fieldPosition="1"/>
    </format>
    <format dxfId="26">
      <pivotArea field="9" type="button" dataOnly="0" labelOnly="1" outline="0" axis="axisRow" fieldPosition="2"/>
    </format>
    <format dxfId="25">
      <pivotArea field="10" type="button" dataOnly="0" labelOnly="1" outline="0" axis="axisRow" fieldPosition="3"/>
    </format>
    <format dxfId="24">
      <pivotArea field="9" type="button" dataOnly="0" labelOnly="1" outline="0" axis="axisRow" fieldPosition="2"/>
    </format>
    <format dxfId="23">
      <pivotArea type="origin" dataOnly="0" labelOnly="1" outline="0" fieldPosition="0"/>
    </format>
    <format dxfId="22">
      <pivotArea field="12" type="button" dataOnly="0" labelOnly="1" outline="0" axis="axisRow" fieldPosition="0"/>
    </format>
    <format dxfId="21">
      <pivotArea field="11" type="button" dataOnly="0" labelOnly="1" outline="0" axis="axisRow" fieldPosition="1"/>
    </format>
    <format dxfId="20">
      <pivotArea field="9" type="button" dataOnly="0" labelOnly="1" outline="0" axis="axisRow" fieldPosition="2"/>
    </format>
    <format dxfId="19">
      <pivotArea field="10" type="button" dataOnly="0" labelOnly="1" outline="0" axis="axisRow" fieldPosition="3"/>
    </format>
    <format dxfId="18">
      <pivotArea field="18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grandCol="1" outline="0" fieldPosition="0"/>
    </format>
    <format dxfId="15">
      <pivotArea field="18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outline="0" fieldPosition="0">
        <references count="1">
          <reference field="11" count="0" defaultSubtotal="1"/>
        </references>
      </pivotArea>
    </format>
    <format dxfId="12">
      <pivotArea dataOnly="0" outline="0" fieldPosition="0">
        <references count="1">
          <reference field="11" count="0" defaultSubtotal="1"/>
        </references>
      </pivotArea>
    </format>
    <format dxfId="11">
      <pivotArea dataOnly="0" outline="0" fieldPosition="0">
        <references count="1">
          <reference field="12" count="0" defaultSubtotal="1"/>
        </references>
      </pivotArea>
    </format>
    <format dxfId="10">
      <pivotArea dataOnly="0" grandRow="1" outline="0" fieldPosition="0"/>
    </format>
    <format dxfId="9">
      <pivotArea dataOnly="0" grandRow="1" outline="0" fieldPosition="0"/>
    </format>
    <format dxfId="8">
      <pivotArea dataOnly="0" grandRow="1" outline="0" fieldPosition="0"/>
    </format>
    <format dxfId="7">
      <pivotArea dataOnly="0" grandRow="1" outline="0" fieldPosition="0"/>
    </format>
    <format dxfId="6">
      <pivotArea outline="0" fieldPosition="0">
        <references count="1">
          <reference field="18" count="0" selected="0"/>
        </references>
      </pivotArea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grandCol="1" outline="0" fieldPosition="0"/>
    </format>
    <format dxfId="1">
      <pivotArea grandCol="1" outline="0" fieldPosition="0"/>
    </format>
    <format dxfId="0">
      <pivotArea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3"/>
  <sheetViews>
    <sheetView workbookViewId="0">
      <selection activeCell="B11" sqref="B11"/>
    </sheetView>
  </sheetViews>
  <sheetFormatPr defaultRowHeight="21.75"/>
  <cols>
    <col min="1" max="1" width="29" customWidth="1"/>
    <col min="2" max="2" width="7" customWidth="1"/>
    <col min="3" max="3" width="7.42578125" customWidth="1"/>
    <col min="4" max="4" width="7.5703125" customWidth="1"/>
    <col min="5" max="5" width="8" customWidth="1"/>
    <col min="6" max="6" width="7.85546875" customWidth="1"/>
    <col min="7" max="7" width="8.5703125" customWidth="1"/>
    <col min="8" max="10" width="8" customWidth="1"/>
    <col min="11" max="11" width="7.85546875" customWidth="1"/>
    <col min="12" max="12" width="7.42578125" customWidth="1"/>
    <col min="13" max="13" width="7.28515625" customWidth="1"/>
    <col min="14" max="14" width="7.85546875" style="17" customWidth="1"/>
    <col min="16" max="16" width="12.85546875" customWidth="1"/>
  </cols>
  <sheetData>
    <row r="1" spans="1:30" s="182" customFormat="1" ht="23.25">
      <c r="A1" s="328" t="s">
        <v>350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181"/>
    </row>
    <row r="2" spans="1:30" ht="23.25">
      <c r="A2" s="99"/>
      <c r="B2" s="99"/>
      <c r="C2" s="100" t="s">
        <v>516</v>
      </c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30" ht="23.25">
      <c r="A3" s="122" t="s">
        <v>89</v>
      </c>
      <c r="B3" s="122" t="s">
        <v>74</v>
      </c>
      <c r="C3" s="122" t="s">
        <v>75</v>
      </c>
      <c r="D3" s="122" t="s">
        <v>56</v>
      </c>
      <c r="E3" s="122" t="s">
        <v>57</v>
      </c>
      <c r="F3" s="122" t="s">
        <v>58</v>
      </c>
      <c r="G3" s="122" t="s">
        <v>59</v>
      </c>
      <c r="H3" s="122" t="s">
        <v>60</v>
      </c>
      <c r="I3" s="122" t="s">
        <v>61</v>
      </c>
      <c r="J3" s="122" t="s">
        <v>62</v>
      </c>
      <c r="K3" s="122" t="s">
        <v>63</v>
      </c>
      <c r="L3" s="122" t="s">
        <v>64</v>
      </c>
      <c r="M3" s="122" t="s">
        <v>65</v>
      </c>
      <c r="N3" s="75" t="s">
        <v>48</v>
      </c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</row>
    <row r="4" spans="1:30" ht="23.25">
      <c r="A4" s="122">
        <v>2556</v>
      </c>
      <c r="B4" s="78">
        <v>104</v>
      </c>
      <c r="C4" s="78">
        <v>103</v>
      </c>
      <c r="D4" s="78">
        <v>143</v>
      </c>
      <c r="E4" s="78">
        <v>205</v>
      </c>
      <c r="F4" s="78">
        <v>470</v>
      </c>
      <c r="G4" s="78">
        <v>930</v>
      </c>
      <c r="H4" s="78">
        <v>1004</v>
      </c>
      <c r="I4" s="78">
        <v>763</v>
      </c>
      <c r="J4" s="78">
        <v>298</v>
      </c>
      <c r="K4" s="78">
        <v>94</v>
      </c>
      <c r="L4" s="78">
        <v>20</v>
      </c>
      <c r="M4" s="78">
        <v>5</v>
      </c>
      <c r="N4" s="183">
        <f t="shared" ref="N4:N13" si="0">SUM(B4:M4)</f>
        <v>4139</v>
      </c>
      <c r="S4" s="149"/>
      <c r="T4" s="44"/>
    </row>
    <row r="5" spans="1:30" ht="23.25">
      <c r="A5" s="122">
        <v>2557</v>
      </c>
      <c r="B5" s="78">
        <v>2</v>
      </c>
      <c r="C5" s="78">
        <v>8</v>
      </c>
      <c r="D5" s="78">
        <v>14</v>
      </c>
      <c r="E5" s="78">
        <v>8</v>
      </c>
      <c r="F5" s="78">
        <v>22</v>
      </c>
      <c r="G5" s="78">
        <v>45</v>
      </c>
      <c r="H5" s="78">
        <v>79</v>
      </c>
      <c r="I5" s="78">
        <v>111</v>
      </c>
      <c r="J5" s="78">
        <v>59</v>
      </c>
      <c r="K5" s="78">
        <v>24</v>
      </c>
      <c r="L5" s="78">
        <v>18</v>
      </c>
      <c r="M5" s="78">
        <v>12</v>
      </c>
      <c r="N5" s="183">
        <f t="shared" si="0"/>
        <v>402</v>
      </c>
      <c r="S5" s="149"/>
      <c r="T5" s="44"/>
    </row>
    <row r="6" spans="1:30" ht="23.25">
      <c r="A6" s="122">
        <v>2558</v>
      </c>
      <c r="B6" s="78">
        <v>10</v>
      </c>
      <c r="C6" s="78">
        <v>6</v>
      </c>
      <c r="D6" s="78">
        <v>22</v>
      </c>
      <c r="E6" s="78">
        <v>45</v>
      </c>
      <c r="F6" s="78">
        <v>174</v>
      </c>
      <c r="G6" s="78">
        <v>259</v>
      </c>
      <c r="H6" s="78">
        <v>271</v>
      </c>
      <c r="I6" s="78">
        <v>346</v>
      </c>
      <c r="J6" s="78">
        <v>320</v>
      </c>
      <c r="K6" s="78">
        <v>204</v>
      </c>
      <c r="L6" s="78">
        <v>228</v>
      </c>
      <c r="M6" s="78">
        <v>130</v>
      </c>
      <c r="N6" s="183">
        <f t="shared" si="0"/>
        <v>2015</v>
      </c>
      <c r="P6" s="149"/>
      <c r="S6" s="184"/>
      <c r="T6" s="44"/>
    </row>
    <row r="7" spans="1:30" ht="23.25">
      <c r="A7" s="122">
        <v>2559</v>
      </c>
      <c r="B7" s="78">
        <v>118</v>
      </c>
      <c r="C7" s="78">
        <v>91</v>
      </c>
      <c r="D7" s="78">
        <v>103</v>
      </c>
      <c r="E7" s="78">
        <v>44</v>
      </c>
      <c r="F7" s="78">
        <v>30</v>
      </c>
      <c r="G7" s="78">
        <v>76</v>
      </c>
      <c r="H7" s="78">
        <v>165</v>
      </c>
      <c r="I7" s="78">
        <v>221</v>
      </c>
      <c r="J7" s="78">
        <v>152</v>
      </c>
      <c r="K7" s="78">
        <v>119</v>
      </c>
      <c r="L7" s="78">
        <v>44</v>
      </c>
      <c r="M7" s="78">
        <v>21</v>
      </c>
      <c r="N7" s="183">
        <f t="shared" si="0"/>
        <v>1184</v>
      </c>
      <c r="P7" s="149"/>
      <c r="S7" s="184"/>
      <c r="T7" s="44"/>
    </row>
    <row r="8" spans="1:30" ht="23.25">
      <c r="A8" s="122">
        <v>2560</v>
      </c>
      <c r="B8" s="78">
        <v>16</v>
      </c>
      <c r="C8" s="78">
        <v>9</v>
      </c>
      <c r="D8" s="78">
        <v>10</v>
      </c>
      <c r="E8" s="78">
        <v>24</v>
      </c>
      <c r="F8" s="78">
        <v>47</v>
      </c>
      <c r="G8" s="78">
        <v>186</v>
      </c>
      <c r="H8" s="78">
        <v>139</v>
      </c>
      <c r="I8" s="78">
        <v>115</v>
      </c>
      <c r="J8" s="78">
        <v>44</v>
      </c>
      <c r="K8" s="78">
        <v>18</v>
      </c>
      <c r="L8" s="78">
        <v>6</v>
      </c>
      <c r="M8" s="78">
        <v>3</v>
      </c>
      <c r="N8" s="183">
        <f t="shared" si="0"/>
        <v>617</v>
      </c>
      <c r="P8" s="184"/>
      <c r="S8" s="184"/>
      <c r="T8" s="44"/>
    </row>
    <row r="9" spans="1:30" ht="23.25">
      <c r="A9" s="150" t="s">
        <v>351</v>
      </c>
      <c r="B9" s="151">
        <f>MEDIAN(B4:B8)</f>
        <v>16</v>
      </c>
      <c r="C9" s="151">
        <f t="shared" ref="C9:M9" si="1">MEDIAN(C4:C8)</f>
        <v>9</v>
      </c>
      <c r="D9" s="151">
        <f t="shared" si="1"/>
        <v>22</v>
      </c>
      <c r="E9" s="151">
        <f t="shared" si="1"/>
        <v>44</v>
      </c>
      <c r="F9" s="151">
        <f t="shared" si="1"/>
        <v>47</v>
      </c>
      <c r="G9" s="151">
        <f t="shared" si="1"/>
        <v>186</v>
      </c>
      <c r="H9" s="151">
        <f t="shared" si="1"/>
        <v>165</v>
      </c>
      <c r="I9" s="151">
        <f t="shared" si="1"/>
        <v>221</v>
      </c>
      <c r="J9" s="151">
        <f t="shared" si="1"/>
        <v>152</v>
      </c>
      <c r="K9" s="151">
        <f t="shared" si="1"/>
        <v>94</v>
      </c>
      <c r="L9" s="151">
        <f t="shared" si="1"/>
        <v>20</v>
      </c>
      <c r="M9" s="151">
        <f t="shared" si="1"/>
        <v>12</v>
      </c>
      <c r="N9" s="262">
        <f>SUM(B9:M9)</f>
        <v>988</v>
      </c>
      <c r="P9" s="282"/>
      <c r="S9" s="149"/>
      <c r="T9" s="44"/>
    </row>
    <row r="10" spans="1:30" s="283" customFormat="1" ht="23.25">
      <c r="A10" s="152" t="s">
        <v>0</v>
      </c>
      <c r="B10" s="153">
        <f>MIN(B4:B8)</f>
        <v>2</v>
      </c>
      <c r="C10" s="153">
        <f t="shared" ref="C10:M10" si="2">MIN(C4:C8)</f>
        <v>6</v>
      </c>
      <c r="D10" s="153">
        <f t="shared" si="2"/>
        <v>10</v>
      </c>
      <c r="E10" s="153">
        <f t="shared" si="2"/>
        <v>8</v>
      </c>
      <c r="F10" s="153">
        <f t="shared" si="2"/>
        <v>22</v>
      </c>
      <c r="G10" s="153">
        <f t="shared" si="2"/>
        <v>45</v>
      </c>
      <c r="H10" s="153">
        <f t="shared" si="2"/>
        <v>79</v>
      </c>
      <c r="I10" s="153">
        <f t="shared" si="2"/>
        <v>111</v>
      </c>
      <c r="J10" s="153">
        <f t="shared" si="2"/>
        <v>44</v>
      </c>
      <c r="K10" s="153">
        <f t="shared" si="2"/>
        <v>18</v>
      </c>
      <c r="L10" s="153">
        <f t="shared" si="2"/>
        <v>6</v>
      </c>
      <c r="M10" s="153">
        <f t="shared" si="2"/>
        <v>3</v>
      </c>
      <c r="N10" s="185">
        <f>SUM(B10:M10)</f>
        <v>354</v>
      </c>
      <c r="P10" s="284"/>
      <c r="S10" s="285"/>
      <c r="T10" s="284"/>
    </row>
    <row r="11" spans="1:30" ht="23.25">
      <c r="A11" s="112" t="s">
        <v>91</v>
      </c>
      <c r="B11" s="154">
        <f>(P11*B9)/N9</f>
        <v>12.8</v>
      </c>
      <c r="C11" s="154">
        <f>(P11*C9)/N9</f>
        <v>7.2</v>
      </c>
      <c r="D11" s="154">
        <f>(P11*D9)/N9</f>
        <v>17.600000000000001</v>
      </c>
      <c r="E11" s="154">
        <f>(P11*E9)/N9</f>
        <v>35.200000000000003</v>
      </c>
      <c r="F11" s="154">
        <f>(P11*F9)/N9</f>
        <v>37.6</v>
      </c>
      <c r="G11" s="154">
        <f>(P11*G9)/N9</f>
        <v>148.80000000000001</v>
      </c>
      <c r="H11" s="154">
        <f>(P11*H9)/N9</f>
        <v>132.00000000000003</v>
      </c>
      <c r="I11" s="154">
        <f>(P11*I9)/N9</f>
        <v>176.8</v>
      </c>
      <c r="J11" s="154">
        <f>(P11*J9)/N9</f>
        <v>121.60000000000002</v>
      </c>
      <c r="K11" s="154">
        <f>(P11*K9)/N9</f>
        <v>75.2</v>
      </c>
      <c r="L11" s="154">
        <f>(P11*L9)/N9</f>
        <v>16.000000000000004</v>
      </c>
      <c r="M11" s="154">
        <f>(P11*M9)/N9</f>
        <v>9.6000000000000014</v>
      </c>
      <c r="N11" s="224">
        <f t="shared" si="0"/>
        <v>790.40000000000009</v>
      </c>
      <c r="P11" s="287">
        <f>0.8*N9</f>
        <v>790.40000000000009</v>
      </c>
      <c r="Q11" s="186">
        <f>P11*100000/1305058</f>
        <v>60.564358059182055</v>
      </c>
      <c r="S11" s="149"/>
      <c r="T11" s="44"/>
    </row>
    <row r="12" spans="1:30" ht="23.25">
      <c r="A12" s="112" t="s">
        <v>352</v>
      </c>
      <c r="B12" s="154">
        <v>14</v>
      </c>
      <c r="C12" s="154">
        <v>8</v>
      </c>
      <c r="D12" s="154">
        <v>20</v>
      </c>
      <c r="E12" s="154">
        <v>40</v>
      </c>
      <c r="F12" s="154">
        <v>42</v>
      </c>
      <c r="G12" s="154">
        <v>167</v>
      </c>
      <c r="H12" s="154">
        <v>149</v>
      </c>
      <c r="I12" s="154">
        <v>199</v>
      </c>
      <c r="J12" s="154">
        <v>137</v>
      </c>
      <c r="K12" s="154">
        <v>86</v>
      </c>
      <c r="L12" s="154">
        <v>29</v>
      </c>
      <c r="M12" s="154">
        <v>14</v>
      </c>
      <c r="N12" s="224">
        <f>SUM(B12:M12)</f>
        <v>905</v>
      </c>
      <c r="O12" s="149"/>
      <c r="P12" s="44"/>
      <c r="Q12" s="213"/>
      <c r="S12" s="149"/>
      <c r="T12" s="44"/>
    </row>
    <row r="13" spans="1:30" s="187" customFormat="1" ht="24">
      <c r="A13" s="171">
        <v>2561</v>
      </c>
      <c r="B13" s="167">
        <v>4</v>
      </c>
      <c r="C13" s="167">
        <v>7</v>
      </c>
      <c r="D13" s="167">
        <v>6</v>
      </c>
      <c r="E13" s="167">
        <v>28</v>
      </c>
      <c r="F13" s="167">
        <v>173</v>
      </c>
      <c r="G13" s="167">
        <v>71</v>
      </c>
      <c r="H13" s="167"/>
      <c r="I13" s="168"/>
      <c r="J13" s="168"/>
      <c r="K13" s="168"/>
      <c r="L13" s="168"/>
      <c r="M13" s="168"/>
      <c r="N13" s="214">
        <f t="shared" si="0"/>
        <v>289</v>
      </c>
      <c r="O13" s="188"/>
      <c r="P13" s="189"/>
      <c r="S13" s="188"/>
      <c r="T13" s="189"/>
    </row>
    <row r="14" spans="1:30" s="17" customFormat="1" ht="23.25">
      <c r="A14" s="215" t="s">
        <v>353</v>
      </c>
      <c r="B14" s="216">
        <f>B13</f>
        <v>4</v>
      </c>
      <c r="C14" s="216">
        <f>SUM(B13:C13)</f>
        <v>11</v>
      </c>
      <c r="D14" s="216">
        <f>SUM(B13:D13)</f>
        <v>17</v>
      </c>
      <c r="E14" s="216">
        <f>SUM(B13:E13)</f>
        <v>45</v>
      </c>
      <c r="F14" s="216">
        <f>SUM(B13:F13)</f>
        <v>218</v>
      </c>
      <c r="G14" s="216">
        <f>SUM(B13:G13)</f>
        <v>289</v>
      </c>
      <c r="H14" s="216">
        <f>SUM(B13:H13)</f>
        <v>289</v>
      </c>
      <c r="I14" s="216">
        <f>SUM(B13:I13)</f>
        <v>289</v>
      </c>
      <c r="J14" s="216">
        <f>SUM(B13:J13)</f>
        <v>289</v>
      </c>
      <c r="K14" s="216">
        <f>SUM(B13:K13)</f>
        <v>289</v>
      </c>
      <c r="L14" s="216">
        <f>SUM(B13:L13)</f>
        <v>289</v>
      </c>
      <c r="M14" s="216">
        <f>SUM(B13:M13)</f>
        <v>289</v>
      </c>
      <c r="N14" s="155"/>
      <c r="P14" s="263"/>
      <c r="S14" s="149"/>
    </row>
    <row r="15" spans="1:30" s="17" customFormat="1" ht="23.25">
      <c r="A15" s="156"/>
      <c r="B15" s="157"/>
      <c r="C15" s="286"/>
      <c r="D15" s="286"/>
      <c r="E15" s="286"/>
      <c r="F15" s="157"/>
      <c r="G15" s="157"/>
      <c r="H15" s="157"/>
      <c r="I15" s="157"/>
      <c r="J15" s="157"/>
      <c r="K15" s="157"/>
      <c r="L15" s="157"/>
      <c r="M15" s="157"/>
      <c r="N15" s="157"/>
      <c r="P15" s="275"/>
      <c r="S15" s="149"/>
    </row>
    <row r="16" spans="1:30">
      <c r="A16" s="166" t="s">
        <v>354</v>
      </c>
      <c r="B16" s="161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  <c r="O16" s="149"/>
      <c r="P16" s="184"/>
      <c r="S16" s="149"/>
    </row>
    <row r="17" spans="1:19" ht="23.25">
      <c r="A17" s="162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60"/>
      <c r="S17" s="149"/>
    </row>
    <row r="18" spans="1:19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60"/>
      <c r="S18" s="149"/>
    </row>
    <row r="19" spans="1:19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60"/>
    </row>
    <row r="20" spans="1:19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60"/>
    </row>
    <row r="21" spans="1:19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  <row r="22" spans="1:19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60"/>
    </row>
    <row r="23" spans="1:19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60"/>
    </row>
    <row r="24" spans="1:19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60"/>
    </row>
    <row r="25" spans="1:19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</row>
    <row r="26" spans="1:19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0"/>
    </row>
    <row r="27" spans="1:19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</row>
    <row r="28" spans="1:19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</row>
    <row r="29" spans="1:19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0"/>
    </row>
    <row r="30" spans="1:19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</row>
    <row r="31" spans="1:19">
      <c r="D31" s="329"/>
      <c r="E31" s="329"/>
      <c r="F31" s="329"/>
      <c r="G31" s="329"/>
      <c r="H31" s="329"/>
      <c r="I31" s="329"/>
      <c r="J31" s="329"/>
      <c r="K31" s="329"/>
    </row>
    <row r="32" spans="1:19">
      <c r="D32" s="329"/>
      <c r="E32" s="329"/>
      <c r="F32" s="329"/>
      <c r="G32" s="329"/>
      <c r="H32" s="329"/>
      <c r="I32" s="329"/>
      <c r="J32" s="329"/>
      <c r="K32" s="329"/>
    </row>
    <row r="33" spans="4:11">
      <c r="D33" s="41"/>
      <c r="E33" s="41"/>
      <c r="F33" s="41"/>
      <c r="G33" s="41"/>
      <c r="H33" s="41"/>
      <c r="I33" s="41"/>
      <c r="J33" s="41"/>
      <c r="K33" s="41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200" verticalDpi="200" r:id="rId1"/>
  <legacyDrawing r:id="rId2"/>
  <oleObjects>
    <oleObject progId="MSGraph.Chart.8" shapeId="6041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X1151"/>
  <sheetViews>
    <sheetView tabSelected="1" workbookViewId="0">
      <selection activeCell="C5" sqref="C5"/>
    </sheetView>
  </sheetViews>
  <sheetFormatPr defaultRowHeight="21.75"/>
  <cols>
    <col min="1" max="1" width="15.140625" style="46" customWidth="1"/>
    <col min="2" max="2" width="5.85546875" style="46" customWidth="1"/>
    <col min="3" max="4" width="5.28515625" style="46" customWidth="1"/>
    <col min="5" max="5" width="5.5703125" style="46" customWidth="1"/>
    <col min="6" max="6" width="5.28515625" style="46" customWidth="1"/>
    <col min="7" max="7" width="6.140625" style="46" customWidth="1"/>
    <col min="8" max="8" width="6" style="46" customWidth="1"/>
    <col min="9" max="9" width="6.28515625" style="46" customWidth="1"/>
    <col min="10" max="11" width="5.28515625" style="46" customWidth="1"/>
    <col min="12" max="13" width="5.7109375" style="46" customWidth="1"/>
    <col min="14" max="14" width="8" style="19" customWidth="1"/>
    <col min="15" max="15" width="9.7109375" style="46" customWidth="1"/>
    <col min="16" max="16" width="9.140625" style="46" customWidth="1"/>
    <col min="17" max="17" width="4.5703125" style="46" customWidth="1"/>
    <col min="18" max="18" width="15.28515625" style="46" customWidth="1"/>
    <col min="19" max="20" width="11.42578125" style="46" customWidth="1"/>
    <col min="21" max="21" width="14.140625" style="46" customWidth="1"/>
    <col min="22" max="22" width="11.85546875" style="46" customWidth="1"/>
    <col min="23" max="23" width="14.5703125" style="46" customWidth="1"/>
    <col min="24" max="16384" width="9.140625" style="46"/>
  </cols>
  <sheetData>
    <row r="1" spans="1:24" ht="23.25">
      <c r="A1" s="101" t="s">
        <v>346</v>
      </c>
      <c r="R1" s="333" t="s">
        <v>347</v>
      </c>
      <c r="S1" s="333"/>
      <c r="T1" s="333"/>
      <c r="U1" s="333"/>
      <c r="V1" s="333"/>
      <c r="W1" s="333"/>
    </row>
    <row r="2" spans="1:24" ht="24">
      <c r="B2" s="100" t="s">
        <v>515</v>
      </c>
      <c r="R2" s="49"/>
      <c r="S2" s="49"/>
      <c r="T2" s="334" t="s">
        <v>355</v>
      </c>
      <c r="U2" s="335"/>
      <c r="V2" s="335"/>
      <c r="W2" s="336"/>
    </row>
    <row r="3" spans="1:24" ht="24">
      <c r="A3" s="23" t="s">
        <v>10</v>
      </c>
      <c r="B3" s="330" t="s">
        <v>51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2"/>
      <c r="N3" s="23" t="s">
        <v>48</v>
      </c>
      <c r="O3" s="23" t="s">
        <v>14</v>
      </c>
      <c r="R3" s="50" t="s">
        <v>10</v>
      </c>
      <c r="S3" s="50" t="s">
        <v>11</v>
      </c>
      <c r="T3" s="50" t="s">
        <v>12</v>
      </c>
      <c r="U3" s="50" t="s">
        <v>13</v>
      </c>
      <c r="V3" s="51" t="s">
        <v>14</v>
      </c>
      <c r="W3" s="51" t="s">
        <v>15</v>
      </c>
    </row>
    <row r="4" spans="1:24" ht="24">
      <c r="A4" s="24"/>
      <c r="B4" s="25" t="s">
        <v>74</v>
      </c>
      <c r="C4" s="4" t="s">
        <v>75</v>
      </c>
      <c r="D4" s="4" t="s">
        <v>56</v>
      </c>
      <c r="E4" s="4" t="s">
        <v>57</v>
      </c>
      <c r="F4" s="4" t="s">
        <v>58</v>
      </c>
      <c r="G4" s="26" t="s">
        <v>59</v>
      </c>
      <c r="H4" s="26" t="s">
        <v>60</v>
      </c>
      <c r="I4" s="26" t="s">
        <v>61</v>
      </c>
      <c r="J4" s="26" t="s">
        <v>62</v>
      </c>
      <c r="K4" s="26" t="s">
        <v>63</v>
      </c>
      <c r="L4" s="26" t="s">
        <v>64</v>
      </c>
      <c r="M4" s="27" t="s">
        <v>65</v>
      </c>
      <c r="N4" s="28"/>
      <c r="O4" s="29" t="s">
        <v>21</v>
      </c>
      <c r="R4" s="52"/>
      <c r="S4" s="52"/>
      <c r="T4" s="52" t="s">
        <v>19</v>
      </c>
      <c r="U4" s="52" t="s">
        <v>19</v>
      </c>
      <c r="V4" s="50"/>
      <c r="W4" s="52" t="s">
        <v>20</v>
      </c>
    </row>
    <row r="5" spans="1:24" ht="24">
      <c r="A5" s="264" t="s">
        <v>22</v>
      </c>
      <c r="B5" s="265">
        <f t="shared" ref="B5:G5" si="0">B6+B7</f>
        <v>0</v>
      </c>
      <c r="C5" s="265">
        <f t="shared" si="0"/>
        <v>1</v>
      </c>
      <c r="D5" s="265">
        <f t="shared" si="0"/>
        <v>0</v>
      </c>
      <c r="E5" s="265">
        <f t="shared" si="0"/>
        <v>0</v>
      </c>
      <c r="F5" s="265">
        <f t="shared" si="0"/>
        <v>8</v>
      </c>
      <c r="G5" s="265">
        <f t="shared" si="0"/>
        <v>2</v>
      </c>
      <c r="H5" s="265"/>
      <c r="I5" s="265"/>
      <c r="J5" s="265"/>
      <c r="K5" s="265"/>
      <c r="L5" s="265"/>
      <c r="M5" s="265"/>
      <c r="N5" s="266">
        <f>SUM(B5:M5)</f>
        <v>11</v>
      </c>
      <c r="O5" s="267">
        <f>V5</f>
        <v>7.0452755022961195</v>
      </c>
      <c r="R5" s="30" t="s">
        <v>22</v>
      </c>
      <c r="S5" s="5">
        <f>S6+S7</f>
        <v>156133</v>
      </c>
      <c r="T5" s="169">
        <f>T6+T7</f>
        <v>11</v>
      </c>
      <c r="U5" s="53">
        <v>0</v>
      </c>
      <c r="V5" s="54">
        <f>T5*100000/S5</f>
        <v>7.0452755022961195</v>
      </c>
      <c r="W5" s="55">
        <v>0</v>
      </c>
      <c r="X5" s="47"/>
    </row>
    <row r="6" spans="1:24" ht="24">
      <c r="A6" s="268" t="s">
        <v>66</v>
      </c>
      <c r="B6" s="269">
        <v>0</v>
      </c>
      <c r="C6" s="269">
        <v>0</v>
      </c>
      <c r="D6" s="269">
        <v>0</v>
      </c>
      <c r="E6" s="269">
        <v>0</v>
      </c>
      <c r="F6" s="269">
        <v>1</v>
      </c>
      <c r="G6" s="269">
        <v>1</v>
      </c>
      <c r="H6" s="269"/>
      <c r="I6" s="269"/>
      <c r="J6" s="269"/>
      <c r="K6" s="269"/>
      <c r="L6" s="269"/>
      <c r="M6" s="269"/>
      <c r="N6" s="270">
        <f>SUM(B6:M6)</f>
        <v>2</v>
      </c>
      <c r="O6" s="271">
        <f t="shared" ref="O6:O26" si="1">V6</f>
        <v>5.7880419054233956</v>
      </c>
      <c r="R6" s="32" t="s">
        <v>66</v>
      </c>
      <c r="S6" s="7">
        <v>34554</v>
      </c>
      <c r="T6" s="31">
        <f>N6</f>
        <v>2</v>
      </c>
      <c r="U6" s="170">
        <v>0</v>
      </c>
      <c r="V6" s="57">
        <f>T6*100000/S6</f>
        <v>5.7880419054233956</v>
      </c>
      <c r="W6" s="55">
        <v>0</v>
      </c>
      <c r="X6" s="47"/>
    </row>
    <row r="7" spans="1:24" ht="24">
      <c r="A7" s="268" t="s">
        <v>23</v>
      </c>
      <c r="B7" s="269">
        <v>0</v>
      </c>
      <c r="C7" s="269">
        <v>1</v>
      </c>
      <c r="D7" s="269">
        <v>0</v>
      </c>
      <c r="E7" s="269">
        <v>0</v>
      </c>
      <c r="F7" s="269">
        <v>7</v>
      </c>
      <c r="G7" s="269">
        <v>1</v>
      </c>
      <c r="H7" s="269"/>
      <c r="I7" s="269"/>
      <c r="J7" s="269"/>
      <c r="K7" s="269"/>
      <c r="L7" s="269"/>
      <c r="M7" s="269"/>
      <c r="N7" s="270">
        <f t="shared" ref="N7:N26" si="2">SUM(B7:M7)</f>
        <v>9</v>
      </c>
      <c r="O7" s="271">
        <f t="shared" si="1"/>
        <v>7.4025941980111698</v>
      </c>
      <c r="R7" s="32" t="s">
        <v>23</v>
      </c>
      <c r="S7" s="7">
        <v>121579</v>
      </c>
      <c r="T7" s="31">
        <f t="shared" ref="T7:T26" si="3">N7</f>
        <v>9</v>
      </c>
      <c r="U7" s="56">
        <v>0</v>
      </c>
      <c r="V7" s="57">
        <f t="shared" ref="V7:V26" si="4">T7*100000/S7</f>
        <v>7.4025941980111698</v>
      </c>
      <c r="W7" s="55">
        <v>0</v>
      </c>
      <c r="X7" s="47"/>
    </row>
    <row r="8" spans="1:24" ht="24">
      <c r="A8" s="268" t="s">
        <v>24</v>
      </c>
      <c r="B8" s="269">
        <v>0</v>
      </c>
      <c r="C8" s="269">
        <v>0</v>
      </c>
      <c r="D8" s="269">
        <v>0</v>
      </c>
      <c r="E8" s="269">
        <v>0</v>
      </c>
      <c r="F8" s="269">
        <v>11</v>
      </c>
      <c r="G8" s="269">
        <v>11</v>
      </c>
      <c r="H8" s="269"/>
      <c r="I8" s="269"/>
      <c r="J8" s="269"/>
      <c r="K8" s="269"/>
      <c r="L8" s="269"/>
      <c r="M8" s="269"/>
      <c r="N8" s="270">
        <f t="shared" si="2"/>
        <v>22</v>
      </c>
      <c r="O8" s="271">
        <f t="shared" si="1"/>
        <v>22.370227261172403</v>
      </c>
      <c r="R8" s="33" t="s">
        <v>24</v>
      </c>
      <c r="S8" s="12">
        <v>98345</v>
      </c>
      <c r="T8" s="31">
        <f t="shared" si="3"/>
        <v>22</v>
      </c>
      <c r="U8" s="58">
        <v>0</v>
      </c>
      <c r="V8" s="57">
        <f t="shared" si="4"/>
        <v>22.370227261172403</v>
      </c>
      <c r="W8" s="55">
        <v>0</v>
      </c>
      <c r="X8" s="47"/>
    </row>
    <row r="9" spans="1:24" ht="24">
      <c r="A9" s="268" t="s">
        <v>32</v>
      </c>
      <c r="B9" s="269">
        <v>0</v>
      </c>
      <c r="C9" s="269">
        <v>0</v>
      </c>
      <c r="D9" s="269">
        <v>0</v>
      </c>
      <c r="E9" s="269">
        <v>0</v>
      </c>
      <c r="F9" s="269">
        <v>1</v>
      </c>
      <c r="G9" s="269">
        <v>1</v>
      </c>
      <c r="H9" s="269"/>
      <c r="I9" s="269"/>
      <c r="J9" s="269"/>
      <c r="K9" s="269"/>
      <c r="L9" s="269"/>
      <c r="M9" s="269"/>
      <c r="N9" s="270">
        <f t="shared" si="2"/>
        <v>2</v>
      </c>
      <c r="O9" s="271">
        <f t="shared" si="1"/>
        <v>3.7257130083269687</v>
      </c>
      <c r="R9" s="33" t="s">
        <v>32</v>
      </c>
      <c r="S9" s="12">
        <v>53681</v>
      </c>
      <c r="T9" s="31">
        <f t="shared" si="3"/>
        <v>2</v>
      </c>
      <c r="U9" s="58">
        <v>0</v>
      </c>
      <c r="V9" s="57">
        <f t="shared" si="4"/>
        <v>3.7257130083269687</v>
      </c>
      <c r="W9" s="55">
        <f>U9*100/T9</f>
        <v>0</v>
      </c>
      <c r="X9" s="47"/>
    </row>
    <row r="10" spans="1:24" ht="24">
      <c r="A10" s="268" t="s">
        <v>25</v>
      </c>
      <c r="B10" s="269">
        <v>1</v>
      </c>
      <c r="C10" s="269">
        <v>1</v>
      </c>
      <c r="D10" s="269">
        <v>2</v>
      </c>
      <c r="E10" s="269">
        <v>0</v>
      </c>
      <c r="F10" s="269">
        <v>6</v>
      </c>
      <c r="G10" s="269">
        <v>7</v>
      </c>
      <c r="H10" s="269"/>
      <c r="I10" s="269"/>
      <c r="J10" s="269"/>
      <c r="K10" s="269"/>
      <c r="L10" s="269"/>
      <c r="M10" s="269"/>
      <c r="N10" s="270">
        <f t="shared" si="2"/>
        <v>17</v>
      </c>
      <c r="O10" s="271">
        <f t="shared" si="1"/>
        <v>21.081872070239836</v>
      </c>
      <c r="R10" s="33" t="s">
        <v>25</v>
      </c>
      <c r="S10" s="12">
        <v>80638</v>
      </c>
      <c r="T10" s="31">
        <f t="shared" si="3"/>
        <v>17</v>
      </c>
      <c r="U10" s="58">
        <v>0</v>
      </c>
      <c r="V10" s="57">
        <f t="shared" si="4"/>
        <v>21.081872070239836</v>
      </c>
      <c r="W10" s="55">
        <v>0</v>
      </c>
      <c r="X10" s="47"/>
    </row>
    <row r="11" spans="1:24" ht="24">
      <c r="A11" s="268" t="s">
        <v>26</v>
      </c>
      <c r="B11" s="269">
        <v>0</v>
      </c>
      <c r="C11" s="269">
        <v>2</v>
      </c>
      <c r="D11" s="269">
        <v>0</v>
      </c>
      <c r="E11" s="269">
        <v>5</v>
      </c>
      <c r="F11" s="269">
        <v>17</v>
      </c>
      <c r="G11" s="269">
        <v>4</v>
      </c>
      <c r="H11" s="269"/>
      <c r="I11" s="269"/>
      <c r="J11" s="269"/>
      <c r="K11" s="269"/>
      <c r="L11" s="269"/>
      <c r="M11" s="269"/>
      <c r="N11" s="270">
        <f t="shared" si="2"/>
        <v>28</v>
      </c>
      <c r="O11" s="271">
        <f t="shared" si="1"/>
        <v>40.951837713717403</v>
      </c>
      <c r="R11" s="33" t="s">
        <v>26</v>
      </c>
      <c r="S11" s="12">
        <v>68373</v>
      </c>
      <c r="T11" s="31">
        <f t="shared" si="3"/>
        <v>28</v>
      </c>
      <c r="U11" s="58">
        <v>0</v>
      </c>
      <c r="V11" s="57">
        <f t="shared" si="4"/>
        <v>40.951837713717403</v>
      </c>
      <c r="W11" s="55">
        <v>0</v>
      </c>
    </row>
    <row r="12" spans="1:24" ht="24">
      <c r="A12" s="268" t="s">
        <v>27</v>
      </c>
      <c r="B12" s="269">
        <v>0</v>
      </c>
      <c r="C12" s="269">
        <v>0</v>
      </c>
      <c r="D12" s="269">
        <v>0</v>
      </c>
      <c r="E12" s="269">
        <v>1</v>
      </c>
      <c r="F12" s="269">
        <v>1</v>
      </c>
      <c r="G12" s="269">
        <v>9</v>
      </c>
      <c r="H12" s="269"/>
      <c r="I12" s="269"/>
      <c r="J12" s="269"/>
      <c r="K12" s="269"/>
      <c r="L12" s="269"/>
      <c r="M12" s="269"/>
      <c r="N12" s="270">
        <f t="shared" si="2"/>
        <v>11</v>
      </c>
      <c r="O12" s="271">
        <f t="shared" si="1"/>
        <v>14.987601166307872</v>
      </c>
      <c r="R12" s="33" t="s">
        <v>27</v>
      </c>
      <c r="S12" s="12">
        <v>73394</v>
      </c>
      <c r="T12" s="31">
        <f t="shared" si="3"/>
        <v>11</v>
      </c>
      <c r="U12" s="58">
        <v>0</v>
      </c>
      <c r="V12" s="57">
        <f t="shared" si="4"/>
        <v>14.987601166307872</v>
      </c>
      <c r="W12" s="55">
        <v>0</v>
      </c>
    </row>
    <row r="13" spans="1:24" ht="24">
      <c r="A13" s="268" t="s">
        <v>28</v>
      </c>
      <c r="B13" s="269">
        <v>0</v>
      </c>
      <c r="C13" s="269">
        <v>0</v>
      </c>
      <c r="D13" s="269">
        <v>0</v>
      </c>
      <c r="E13" s="269">
        <v>0</v>
      </c>
      <c r="F13" s="269">
        <v>5</v>
      </c>
      <c r="G13" s="269">
        <v>6</v>
      </c>
      <c r="H13" s="269"/>
      <c r="I13" s="269"/>
      <c r="J13" s="269"/>
      <c r="K13" s="269"/>
      <c r="L13" s="269"/>
      <c r="M13" s="269"/>
      <c r="N13" s="270">
        <f t="shared" si="2"/>
        <v>11</v>
      </c>
      <c r="O13" s="271">
        <f t="shared" si="1"/>
        <v>10.19755444103496</v>
      </c>
      <c r="R13" s="33" t="s">
        <v>28</v>
      </c>
      <c r="S13" s="12">
        <v>107869</v>
      </c>
      <c r="T13" s="31">
        <f t="shared" si="3"/>
        <v>11</v>
      </c>
      <c r="U13" s="58">
        <v>0</v>
      </c>
      <c r="V13" s="57">
        <f t="shared" si="4"/>
        <v>10.19755444103496</v>
      </c>
      <c r="W13" s="55">
        <v>0</v>
      </c>
    </row>
    <row r="14" spans="1:24" ht="24">
      <c r="A14" s="268" t="s">
        <v>35</v>
      </c>
      <c r="B14" s="269">
        <v>0</v>
      </c>
      <c r="C14" s="269">
        <v>0</v>
      </c>
      <c r="D14" s="269">
        <v>1</v>
      </c>
      <c r="E14" s="269">
        <v>0</v>
      </c>
      <c r="F14" s="269">
        <v>0</v>
      </c>
      <c r="G14" s="269">
        <v>0</v>
      </c>
      <c r="H14" s="269"/>
      <c r="I14" s="269"/>
      <c r="J14" s="269"/>
      <c r="K14" s="269"/>
      <c r="L14" s="269"/>
      <c r="M14" s="269"/>
      <c r="N14" s="270">
        <f t="shared" si="2"/>
        <v>1</v>
      </c>
      <c r="O14" s="271">
        <f t="shared" si="1"/>
        <v>1.7301038062283738</v>
      </c>
      <c r="R14" s="33" t="s">
        <v>35</v>
      </c>
      <c r="S14" s="12">
        <v>57800</v>
      </c>
      <c r="T14" s="31">
        <f t="shared" si="3"/>
        <v>1</v>
      </c>
      <c r="U14" s="58">
        <v>0</v>
      </c>
      <c r="V14" s="57">
        <f t="shared" si="4"/>
        <v>1.7301038062283738</v>
      </c>
      <c r="W14" s="55">
        <v>0</v>
      </c>
    </row>
    <row r="15" spans="1:24" ht="24">
      <c r="A15" s="268" t="s">
        <v>33</v>
      </c>
      <c r="B15" s="269">
        <v>0</v>
      </c>
      <c r="C15" s="269">
        <v>2</v>
      </c>
      <c r="D15" s="269">
        <v>0</v>
      </c>
      <c r="E15" s="269">
        <v>6</v>
      </c>
      <c r="F15" s="269">
        <v>24</v>
      </c>
      <c r="G15" s="269">
        <v>12</v>
      </c>
      <c r="H15" s="269"/>
      <c r="I15" s="269"/>
      <c r="J15" s="269"/>
      <c r="K15" s="269"/>
      <c r="L15" s="269"/>
      <c r="M15" s="269"/>
      <c r="N15" s="270">
        <f t="shared" si="2"/>
        <v>44</v>
      </c>
      <c r="O15" s="271">
        <f t="shared" si="1"/>
        <v>66.98841404929739</v>
      </c>
      <c r="R15" s="33" t="s">
        <v>33</v>
      </c>
      <c r="S15" s="12">
        <v>65683</v>
      </c>
      <c r="T15" s="31">
        <f t="shared" si="3"/>
        <v>44</v>
      </c>
      <c r="U15" s="58">
        <v>0</v>
      </c>
      <c r="V15" s="57">
        <f t="shared" si="4"/>
        <v>66.98841404929739</v>
      </c>
      <c r="W15" s="55">
        <v>0</v>
      </c>
    </row>
    <row r="16" spans="1:24" ht="24">
      <c r="A16" s="268" t="s">
        <v>29</v>
      </c>
      <c r="B16" s="269">
        <v>1</v>
      </c>
      <c r="C16" s="269">
        <v>0</v>
      </c>
      <c r="D16" s="269">
        <v>0</v>
      </c>
      <c r="E16" s="269">
        <v>0</v>
      </c>
      <c r="F16" s="269">
        <v>1</v>
      </c>
      <c r="G16" s="269">
        <v>6</v>
      </c>
      <c r="H16" s="269"/>
      <c r="I16" s="269"/>
      <c r="J16" s="269"/>
      <c r="K16" s="269"/>
      <c r="L16" s="269"/>
      <c r="M16" s="269"/>
      <c r="N16" s="270">
        <f t="shared" si="2"/>
        <v>8</v>
      </c>
      <c r="O16" s="271">
        <f>V16</f>
        <v>6.5835493560465785</v>
      </c>
      <c r="R16" s="33" t="s">
        <v>29</v>
      </c>
      <c r="S16" s="12">
        <v>121515</v>
      </c>
      <c r="T16" s="31">
        <f t="shared" si="3"/>
        <v>8</v>
      </c>
      <c r="U16" s="58">
        <v>0</v>
      </c>
      <c r="V16" s="57">
        <f t="shared" si="4"/>
        <v>6.5835493560465785</v>
      </c>
      <c r="W16" s="55">
        <v>0</v>
      </c>
    </row>
    <row r="17" spans="1:23" ht="24">
      <c r="A17" s="268" t="s">
        <v>30</v>
      </c>
      <c r="B17" s="269">
        <v>1</v>
      </c>
      <c r="C17" s="269">
        <v>0</v>
      </c>
      <c r="D17" s="269">
        <v>1</v>
      </c>
      <c r="E17" s="269">
        <v>2</v>
      </c>
      <c r="F17" s="269">
        <v>23</v>
      </c>
      <c r="G17" s="269">
        <v>3</v>
      </c>
      <c r="H17" s="269"/>
      <c r="I17" s="269"/>
      <c r="J17" s="269"/>
      <c r="K17" s="269"/>
      <c r="L17" s="269"/>
      <c r="M17" s="269"/>
      <c r="N17" s="270">
        <f t="shared" si="2"/>
        <v>30</v>
      </c>
      <c r="O17" s="271">
        <f t="shared" si="1"/>
        <v>25.767661584711188</v>
      </c>
      <c r="R17" s="33" t="s">
        <v>30</v>
      </c>
      <c r="S17" s="12">
        <v>116425</v>
      </c>
      <c r="T17" s="31">
        <f t="shared" si="3"/>
        <v>30</v>
      </c>
      <c r="U17" s="58">
        <v>0</v>
      </c>
      <c r="V17" s="57">
        <f t="shared" si="4"/>
        <v>25.767661584711188</v>
      </c>
      <c r="W17" s="55">
        <v>0</v>
      </c>
    </row>
    <row r="18" spans="1:23" ht="24">
      <c r="A18" s="268" t="s">
        <v>34</v>
      </c>
      <c r="B18" s="269">
        <v>0</v>
      </c>
      <c r="C18" s="269">
        <v>0</v>
      </c>
      <c r="D18" s="269">
        <v>0</v>
      </c>
      <c r="E18" s="269">
        <v>0</v>
      </c>
      <c r="F18" s="269">
        <v>0</v>
      </c>
      <c r="G18" s="269">
        <v>0</v>
      </c>
      <c r="H18" s="269"/>
      <c r="I18" s="269"/>
      <c r="J18" s="269"/>
      <c r="K18" s="269"/>
      <c r="L18" s="269"/>
      <c r="M18" s="269"/>
      <c r="N18" s="270">
        <f t="shared" si="2"/>
        <v>0</v>
      </c>
      <c r="O18" s="271">
        <f t="shared" si="1"/>
        <v>0</v>
      </c>
      <c r="R18" s="33" t="s">
        <v>34</v>
      </c>
      <c r="S18" s="12">
        <v>23197</v>
      </c>
      <c r="T18" s="31">
        <f t="shared" si="3"/>
        <v>0</v>
      </c>
      <c r="U18" s="58">
        <v>0</v>
      </c>
      <c r="V18" s="57">
        <f t="shared" si="4"/>
        <v>0</v>
      </c>
      <c r="W18" s="55">
        <v>0</v>
      </c>
    </row>
    <row r="19" spans="1:23" ht="24">
      <c r="A19" s="268" t="s">
        <v>67</v>
      </c>
      <c r="B19" s="269">
        <v>0</v>
      </c>
      <c r="C19" s="269">
        <v>0</v>
      </c>
      <c r="D19" s="269">
        <v>0</v>
      </c>
      <c r="E19" s="269">
        <v>1</v>
      </c>
      <c r="F19" s="269">
        <v>0</v>
      </c>
      <c r="G19" s="269">
        <v>0</v>
      </c>
      <c r="H19" s="269"/>
      <c r="I19" s="269"/>
      <c r="J19" s="269"/>
      <c r="K19" s="269"/>
      <c r="L19" s="269"/>
      <c r="M19" s="269"/>
      <c r="N19" s="270">
        <f t="shared" si="2"/>
        <v>1</v>
      </c>
      <c r="O19" s="271">
        <f t="shared" si="1"/>
        <v>3.5707909301910372</v>
      </c>
      <c r="R19" s="33" t="s">
        <v>67</v>
      </c>
      <c r="S19" s="12">
        <v>28005</v>
      </c>
      <c r="T19" s="31">
        <f t="shared" si="3"/>
        <v>1</v>
      </c>
      <c r="U19" s="58">
        <v>0</v>
      </c>
      <c r="V19" s="57">
        <f t="shared" si="4"/>
        <v>3.5707909301910372</v>
      </c>
      <c r="W19" s="55">
        <v>0</v>
      </c>
    </row>
    <row r="20" spans="1:23" ht="24">
      <c r="A20" s="268" t="s">
        <v>31</v>
      </c>
      <c r="B20" s="269">
        <v>1</v>
      </c>
      <c r="C20" s="269">
        <v>1</v>
      </c>
      <c r="D20" s="269">
        <v>1</v>
      </c>
      <c r="E20" s="269">
        <v>8</v>
      </c>
      <c r="F20" s="269">
        <v>16</v>
      </c>
      <c r="G20" s="269">
        <v>4</v>
      </c>
      <c r="H20" s="269"/>
      <c r="I20" s="269"/>
      <c r="J20" s="269"/>
      <c r="K20" s="269"/>
      <c r="L20" s="269"/>
      <c r="M20" s="269"/>
      <c r="N20" s="270">
        <f t="shared" si="2"/>
        <v>31</v>
      </c>
      <c r="O20" s="271">
        <f t="shared" si="1"/>
        <v>41.60850424138301</v>
      </c>
      <c r="R20" s="33" t="s">
        <v>31</v>
      </c>
      <c r="S20" s="12">
        <v>74504</v>
      </c>
      <c r="T20" s="31">
        <f t="shared" si="3"/>
        <v>31</v>
      </c>
      <c r="U20" s="58">
        <v>0</v>
      </c>
      <c r="V20" s="57">
        <f t="shared" si="4"/>
        <v>41.60850424138301</v>
      </c>
      <c r="W20" s="55">
        <v>0</v>
      </c>
    </row>
    <row r="21" spans="1:23" ht="24">
      <c r="A21" s="268" t="s">
        <v>36</v>
      </c>
      <c r="B21" s="269">
        <v>0</v>
      </c>
      <c r="C21" s="269">
        <v>0</v>
      </c>
      <c r="D21" s="269">
        <v>0</v>
      </c>
      <c r="E21" s="269">
        <v>0</v>
      </c>
      <c r="F21" s="269">
        <v>0</v>
      </c>
      <c r="G21" s="269">
        <v>0</v>
      </c>
      <c r="H21" s="269"/>
      <c r="I21" s="269"/>
      <c r="J21" s="269"/>
      <c r="K21" s="269"/>
      <c r="L21" s="269"/>
      <c r="M21" s="269"/>
      <c r="N21" s="270">
        <f t="shared" si="2"/>
        <v>0</v>
      </c>
      <c r="O21" s="271">
        <f t="shared" si="1"/>
        <v>0</v>
      </c>
      <c r="R21" s="33" t="s">
        <v>36</v>
      </c>
      <c r="S21" s="12">
        <v>22704</v>
      </c>
      <c r="T21" s="31">
        <f t="shared" si="3"/>
        <v>0</v>
      </c>
      <c r="U21" s="58">
        <v>0</v>
      </c>
      <c r="V21" s="57">
        <f t="shared" si="4"/>
        <v>0</v>
      </c>
      <c r="W21" s="55">
        <v>0</v>
      </c>
    </row>
    <row r="22" spans="1:23" ht="24">
      <c r="A22" s="268" t="s">
        <v>68</v>
      </c>
      <c r="B22" s="269">
        <v>0</v>
      </c>
      <c r="C22" s="269">
        <v>0</v>
      </c>
      <c r="D22" s="269">
        <v>0</v>
      </c>
      <c r="E22" s="269">
        <v>1</v>
      </c>
      <c r="F22" s="269">
        <v>11</v>
      </c>
      <c r="G22" s="269">
        <v>2</v>
      </c>
      <c r="H22" s="269"/>
      <c r="I22" s="269"/>
      <c r="J22" s="269"/>
      <c r="K22" s="269"/>
      <c r="L22" s="269"/>
      <c r="M22" s="269"/>
      <c r="N22" s="270">
        <f t="shared" si="2"/>
        <v>14</v>
      </c>
      <c r="O22" s="271">
        <f t="shared" si="1"/>
        <v>37.972280235428137</v>
      </c>
      <c r="R22" s="11" t="s">
        <v>68</v>
      </c>
      <c r="S22" s="12">
        <v>36869</v>
      </c>
      <c r="T22" s="31">
        <f t="shared" si="3"/>
        <v>14</v>
      </c>
      <c r="U22" s="58">
        <v>0</v>
      </c>
      <c r="V22" s="57">
        <f t="shared" si="4"/>
        <v>37.972280235428137</v>
      </c>
      <c r="W22" s="55">
        <v>0</v>
      </c>
    </row>
    <row r="23" spans="1:23" ht="24">
      <c r="A23" s="268" t="s">
        <v>69</v>
      </c>
      <c r="B23" s="269">
        <v>0</v>
      </c>
      <c r="C23" s="269">
        <v>0</v>
      </c>
      <c r="D23" s="269">
        <v>0</v>
      </c>
      <c r="E23" s="269">
        <v>0</v>
      </c>
      <c r="F23" s="269">
        <v>0</v>
      </c>
      <c r="G23" s="269">
        <v>0</v>
      </c>
      <c r="H23" s="269"/>
      <c r="I23" s="269"/>
      <c r="J23" s="269"/>
      <c r="K23" s="269"/>
      <c r="L23" s="269"/>
      <c r="M23" s="269"/>
      <c r="N23" s="270">
        <f t="shared" si="2"/>
        <v>0</v>
      </c>
      <c r="O23" s="271">
        <f>V23</f>
        <v>0</v>
      </c>
      <c r="R23" s="11" t="s">
        <v>69</v>
      </c>
      <c r="S23" s="12">
        <v>47085</v>
      </c>
      <c r="T23" s="31">
        <f t="shared" si="3"/>
        <v>0</v>
      </c>
      <c r="U23" s="58">
        <v>0</v>
      </c>
      <c r="V23" s="57">
        <f t="shared" si="4"/>
        <v>0</v>
      </c>
      <c r="W23" s="55">
        <v>0</v>
      </c>
    </row>
    <row r="24" spans="1:23" ht="24">
      <c r="A24" s="268" t="s">
        <v>70</v>
      </c>
      <c r="B24" s="269">
        <v>0</v>
      </c>
      <c r="C24" s="269">
        <v>0</v>
      </c>
      <c r="D24" s="269">
        <v>0</v>
      </c>
      <c r="E24" s="269">
        <v>3</v>
      </c>
      <c r="F24" s="269">
        <v>23</v>
      </c>
      <c r="G24" s="269">
        <v>2</v>
      </c>
      <c r="H24" s="269"/>
      <c r="I24" s="269"/>
      <c r="J24" s="269"/>
      <c r="K24" s="269"/>
      <c r="L24" s="269"/>
      <c r="M24" s="269"/>
      <c r="N24" s="270">
        <f t="shared" si="2"/>
        <v>28</v>
      </c>
      <c r="O24" s="271">
        <f t="shared" si="1"/>
        <v>100.7121789799295</v>
      </c>
      <c r="R24" s="11" t="s">
        <v>70</v>
      </c>
      <c r="S24" s="12">
        <v>27802</v>
      </c>
      <c r="T24" s="31">
        <f t="shared" si="3"/>
        <v>28</v>
      </c>
      <c r="U24" s="58">
        <v>0</v>
      </c>
      <c r="V24" s="57">
        <f t="shared" si="4"/>
        <v>100.7121789799295</v>
      </c>
      <c r="W24" s="55">
        <v>0</v>
      </c>
    </row>
    <row r="25" spans="1:23" ht="24">
      <c r="A25" s="268" t="s">
        <v>71</v>
      </c>
      <c r="B25" s="269">
        <v>0</v>
      </c>
      <c r="C25" s="269">
        <v>0</v>
      </c>
      <c r="D25" s="269">
        <v>0</v>
      </c>
      <c r="E25" s="269">
        <v>1</v>
      </c>
      <c r="F25" s="269">
        <v>24</v>
      </c>
      <c r="G25" s="269">
        <v>1</v>
      </c>
      <c r="H25" s="269"/>
      <c r="I25" s="269"/>
      <c r="J25" s="269"/>
      <c r="K25" s="269"/>
      <c r="L25" s="269"/>
      <c r="M25" s="269"/>
      <c r="N25" s="270">
        <f t="shared" si="2"/>
        <v>26</v>
      </c>
      <c r="O25" s="271">
        <f t="shared" si="1"/>
        <v>104.39670748845613</v>
      </c>
      <c r="R25" s="11" t="s">
        <v>71</v>
      </c>
      <c r="S25" s="12">
        <v>24905</v>
      </c>
      <c r="T25" s="31">
        <f t="shared" si="3"/>
        <v>26</v>
      </c>
      <c r="U25" s="58">
        <v>0</v>
      </c>
      <c r="V25" s="57">
        <f t="shared" si="4"/>
        <v>104.39670748845613</v>
      </c>
      <c r="W25" s="55">
        <v>0</v>
      </c>
    </row>
    <row r="26" spans="1:23" ht="24">
      <c r="A26" s="272" t="s">
        <v>72</v>
      </c>
      <c r="B26" s="273">
        <v>0</v>
      </c>
      <c r="C26" s="273">
        <v>0</v>
      </c>
      <c r="D26" s="269">
        <v>1</v>
      </c>
      <c r="E26" s="273">
        <v>0</v>
      </c>
      <c r="F26" s="273">
        <v>2</v>
      </c>
      <c r="G26" s="273">
        <v>1</v>
      </c>
      <c r="H26" s="273"/>
      <c r="I26" s="273"/>
      <c r="J26" s="273"/>
      <c r="K26" s="273"/>
      <c r="L26" s="273"/>
      <c r="M26" s="273"/>
      <c r="N26" s="270">
        <f t="shared" si="2"/>
        <v>4</v>
      </c>
      <c r="O26" s="274">
        <f t="shared" si="1"/>
        <v>16.918326777481706</v>
      </c>
      <c r="R26" s="14" t="s">
        <v>72</v>
      </c>
      <c r="S26" s="12">
        <v>23643</v>
      </c>
      <c r="T26" s="31">
        <f t="shared" si="3"/>
        <v>4</v>
      </c>
      <c r="U26" s="59">
        <v>0</v>
      </c>
      <c r="V26" s="57">
        <f t="shared" si="4"/>
        <v>16.918326777481706</v>
      </c>
      <c r="W26" s="55">
        <v>0</v>
      </c>
    </row>
    <row r="27" spans="1:23" s="139" customFormat="1" ht="23.25">
      <c r="A27" s="135" t="s">
        <v>73</v>
      </c>
      <c r="B27" s="136">
        <f t="shared" ref="B27:G27" si="5">SUM(B6:B26)</f>
        <v>4</v>
      </c>
      <c r="C27" s="136">
        <f t="shared" si="5"/>
        <v>7</v>
      </c>
      <c r="D27" s="136">
        <f t="shared" si="5"/>
        <v>6</v>
      </c>
      <c r="E27" s="136">
        <f t="shared" si="5"/>
        <v>28</v>
      </c>
      <c r="F27" s="136">
        <f t="shared" si="5"/>
        <v>173</v>
      </c>
      <c r="G27" s="136">
        <f t="shared" si="5"/>
        <v>71</v>
      </c>
      <c r="H27" s="136"/>
      <c r="I27" s="136"/>
      <c r="J27" s="136"/>
      <c r="K27" s="136"/>
      <c r="L27" s="136"/>
      <c r="M27" s="136"/>
      <c r="N27" s="137">
        <f>SUM(B27:M27)</f>
        <v>289</v>
      </c>
      <c r="O27" s="138">
        <f>V27</f>
        <v>22.085176948883131</v>
      </c>
      <c r="R27" s="135" t="s">
        <v>73</v>
      </c>
      <c r="S27" s="140">
        <f>SUM(S6:S26)</f>
        <v>1308570</v>
      </c>
      <c r="T27" s="140">
        <f>SUM(T6:T26)</f>
        <v>289</v>
      </c>
      <c r="U27" s="140">
        <f>SUM(U6:U26)</f>
        <v>0</v>
      </c>
      <c r="V27" s="141">
        <f>T27*100000/S27</f>
        <v>22.085176948883131</v>
      </c>
      <c r="W27" s="141">
        <f>U27*100/T27</f>
        <v>0</v>
      </c>
    </row>
    <row r="28" spans="1:23" s="139" customFormat="1" ht="23.25">
      <c r="A28" s="144"/>
      <c r="N28" s="142"/>
      <c r="S28" s="134" t="s">
        <v>6</v>
      </c>
      <c r="T28" s="143"/>
    </row>
    <row r="29" spans="1:23" s="1" customFormat="1" ht="24">
      <c r="N29" s="15"/>
      <c r="S29" s="1" t="s">
        <v>6</v>
      </c>
    </row>
    <row r="30" spans="1:23">
      <c r="S30" s="46" t="s">
        <v>6</v>
      </c>
    </row>
    <row r="31" spans="1:23">
      <c r="S31" s="46" t="s">
        <v>6</v>
      </c>
    </row>
    <row r="32" spans="1:23">
      <c r="S32" s="46" t="s">
        <v>6</v>
      </c>
    </row>
    <row r="33" spans="19:19">
      <c r="S33" s="46" t="s">
        <v>6</v>
      </c>
    </row>
    <row r="34" spans="19:19">
      <c r="S34" s="46" t="s">
        <v>6</v>
      </c>
    </row>
    <row r="35" spans="19:19">
      <c r="S35" s="46" t="s">
        <v>6</v>
      </c>
    </row>
    <row r="36" spans="19:19">
      <c r="S36" s="46" t="s">
        <v>6</v>
      </c>
    </row>
    <row r="37" spans="19:19">
      <c r="S37" s="46" t="s">
        <v>6</v>
      </c>
    </row>
    <row r="38" spans="19:19">
      <c r="S38" s="46" t="s">
        <v>6</v>
      </c>
    </row>
    <row r="39" spans="19:19">
      <c r="S39" s="46" t="s">
        <v>6</v>
      </c>
    </row>
    <row r="40" spans="19:19">
      <c r="S40" s="46" t="s">
        <v>6</v>
      </c>
    </row>
    <row r="41" spans="19:19">
      <c r="S41" s="46" t="s">
        <v>6</v>
      </c>
    </row>
    <row r="42" spans="19:19">
      <c r="S42" s="46" t="s">
        <v>6</v>
      </c>
    </row>
    <row r="43" spans="19:19">
      <c r="S43" s="46" t="s">
        <v>6</v>
      </c>
    </row>
    <row r="44" spans="19:19">
      <c r="S44" s="46" t="s">
        <v>6</v>
      </c>
    </row>
    <row r="45" spans="19:19">
      <c r="S45" s="46" t="s">
        <v>6</v>
      </c>
    </row>
    <row r="46" spans="19:19">
      <c r="S46" s="46" t="s">
        <v>6</v>
      </c>
    </row>
    <row r="47" spans="19:19">
      <c r="S47" s="46" t="s">
        <v>6</v>
      </c>
    </row>
    <row r="48" spans="19:19">
      <c r="S48" s="46" t="s">
        <v>6</v>
      </c>
    </row>
    <row r="49" spans="19:19">
      <c r="S49" s="46" t="s">
        <v>6</v>
      </c>
    </row>
    <row r="50" spans="19:19">
      <c r="S50" s="46" t="s">
        <v>6</v>
      </c>
    </row>
    <row r="51" spans="19:19">
      <c r="S51" s="46" t="s">
        <v>6</v>
      </c>
    </row>
    <row r="52" spans="19:19">
      <c r="S52" s="46" t="s">
        <v>6</v>
      </c>
    </row>
    <row r="53" spans="19:19">
      <c r="S53" s="46" t="s">
        <v>6</v>
      </c>
    </row>
    <row r="54" spans="19:19">
      <c r="S54" s="46" t="s">
        <v>6</v>
      </c>
    </row>
    <row r="55" spans="19:19">
      <c r="S55" s="46" t="s">
        <v>6</v>
      </c>
    </row>
    <row r="56" spans="19:19">
      <c r="S56" s="46" t="s">
        <v>6</v>
      </c>
    </row>
    <row r="57" spans="19:19">
      <c r="S57" s="46" t="s">
        <v>6</v>
      </c>
    </row>
    <row r="58" spans="19:19">
      <c r="S58" s="46" t="s">
        <v>6</v>
      </c>
    </row>
    <row r="59" spans="19:19">
      <c r="S59" s="46" t="s">
        <v>6</v>
      </c>
    </row>
    <row r="60" spans="19:19">
      <c r="S60" s="46" t="s">
        <v>6</v>
      </c>
    </row>
    <row r="61" spans="19:19">
      <c r="S61" s="46" t="s">
        <v>6</v>
      </c>
    </row>
    <row r="62" spans="19:19">
      <c r="S62" s="46" t="s">
        <v>6</v>
      </c>
    </row>
    <row r="63" spans="19:19">
      <c r="S63" s="46" t="s">
        <v>6</v>
      </c>
    </row>
    <row r="64" spans="19:19">
      <c r="S64" s="46" t="s">
        <v>6</v>
      </c>
    </row>
    <row r="65" spans="19:19">
      <c r="S65" s="46" t="s">
        <v>6</v>
      </c>
    </row>
    <row r="66" spans="19:19">
      <c r="S66" s="46" t="s">
        <v>6</v>
      </c>
    </row>
    <row r="67" spans="19:19">
      <c r="S67" s="46" t="s">
        <v>6</v>
      </c>
    </row>
    <row r="68" spans="19:19">
      <c r="S68" s="46" t="s">
        <v>6</v>
      </c>
    </row>
    <row r="69" spans="19:19">
      <c r="S69" s="46" t="s">
        <v>6</v>
      </c>
    </row>
    <row r="70" spans="19:19">
      <c r="S70" s="46" t="s">
        <v>6</v>
      </c>
    </row>
    <row r="71" spans="19:19">
      <c r="S71" s="46" t="s">
        <v>6</v>
      </c>
    </row>
    <row r="72" spans="19:19">
      <c r="S72" s="46" t="s">
        <v>6</v>
      </c>
    </row>
    <row r="73" spans="19:19">
      <c r="S73" s="46" t="s">
        <v>6</v>
      </c>
    </row>
    <row r="74" spans="19:19">
      <c r="S74" s="46" t="s">
        <v>6</v>
      </c>
    </row>
    <row r="75" spans="19:19">
      <c r="S75" s="46" t="s">
        <v>6</v>
      </c>
    </row>
    <row r="76" spans="19:19">
      <c r="S76" s="46" t="s">
        <v>6</v>
      </c>
    </row>
    <row r="77" spans="19:19">
      <c r="S77" s="46" t="s">
        <v>6</v>
      </c>
    </row>
    <row r="78" spans="19:19">
      <c r="S78" s="46" t="s">
        <v>6</v>
      </c>
    </row>
    <row r="79" spans="19:19">
      <c r="S79" s="46" t="s">
        <v>6</v>
      </c>
    </row>
    <row r="80" spans="19:19">
      <c r="S80" s="46" t="s">
        <v>6</v>
      </c>
    </row>
    <row r="81" spans="19:19">
      <c r="S81" s="46" t="s">
        <v>6</v>
      </c>
    </row>
    <row r="82" spans="19:19">
      <c r="S82" s="46" t="s">
        <v>6</v>
      </c>
    </row>
    <row r="83" spans="19:19">
      <c r="S83" s="46" t="s">
        <v>6</v>
      </c>
    </row>
    <row r="84" spans="19:19">
      <c r="S84" s="46" t="s">
        <v>6</v>
      </c>
    </row>
    <row r="85" spans="19:19">
      <c r="S85" s="46" t="s">
        <v>6</v>
      </c>
    </row>
    <row r="86" spans="19:19">
      <c r="S86" s="46" t="s">
        <v>6</v>
      </c>
    </row>
    <row r="87" spans="19:19">
      <c r="S87" s="46" t="s">
        <v>6</v>
      </c>
    </row>
    <row r="88" spans="19:19">
      <c r="S88" s="46" t="s">
        <v>6</v>
      </c>
    </row>
    <row r="89" spans="19:19">
      <c r="S89" s="46" t="s">
        <v>6</v>
      </c>
    </row>
    <row r="90" spans="19:19">
      <c r="S90" s="46" t="s">
        <v>6</v>
      </c>
    </row>
    <row r="91" spans="19:19">
      <c r="S91" s="46" t="s">
        <v>6</v>
      </c>
    </row>
    <row r="92" spans="19:19">
      <c r="S92" s="46" t="s">
        <v>6</v>
      </c>
    </row>
    <row r="93" spans="19:19">
      <c r="S93" s="46" t="s">
        <v>6</v>
      </c>
    </row>
    <row r="94" spans="19:19">
      <c r="S94" s="46" t="s">
        <v>6</v>
      </c>
    </row>
    <row r="95" spans="19:19">
      <c r="S95" s="46" t="s">
        <v>6</v>
      </c>
    </row>
    <row r="96" spans="19:19">
      <c r="S96" s="46" t="s">
        <v>6</v>
      </c>
    </row>
    <row r="97" spans="19:19">
      <c r="S97" s="46" t="s">
        <v>6</v>
      </c>
    </row>
    <row r="98" spans="19:19">
      <c r="S98" s="46" t="s">
        <v>6</v>
      </c>
    </row>
    <row r="99" spans="19:19">
      <c r="S99" s="46" t="s">
        <v>6</v>
      </c>
    </row>
    <row r="100" spans="19:19">
      <c r="S100" s="46" t="s">
        <v>6</v>
      </c>
    </row>
    <row r="101" spans="19:19">
      <c r="S101" s="46" t="s">
        <v>6</v>
      </c>
    </row>
    <row r="102" spans="19:19">
      <c r="S102" s="46" t="s">
        <v>6</v>
      </c>
    </row>
    <row r="103" spans="19:19">
      <c r="S103" s="46" t="s">
        <v>6</v>
      </c>
    </row>
    <row r="104" spans="19:19">
      <c r="S104" s="46" t="s">
        <v>6</v>
      </c>
    </row>
    <row r="105" spans="19:19">
      <c r="S105" s="46" t="s">
        <v>6</v>
      </c>
    </row>
    <row r="106" spans="19:19">
      <c r="S106" s="46" t="s">
        <v>6</v>
      </c>
    </row>
    <row r="107" spans="19:19">
      <c r="S107" s="46" t="s">
        <v>6</v>
      </c>
    </row>
    <row r="108" spans="19:19">
      <c r="S108" s="46" t="s">
        <v>6</v>
      </c>
    </row>
    <row r="109" spans="19:19">
      <c r="S109" s="46" t="s">
        <v>6</v>
      </c>
    </row>
    <row r="110" spans="19:19">
      <c r="S110" s="46" t="s">
        <v>6</v>
      </c>
    </row>
    <row r="111" spans="19:19">
      <c r="S111" s="46" t="s">
        <v>6</v>
      </c>
    </row>
    <row r="112" spans="19:19">
      <c r="S112" s="46" t="s">
        <v>6</v>
      </c>
    </row>
    <row r="113" spans="19:19">
      <c r="S113" s="46" t="s">
        <v>6</v>
      </c>
    </row>
    <row r="114" spans="19:19">
      <c r="S114" s="46" t="s">
        <v>6</v>
      </c>
    </row>
    <row r="115" spans="19:19">
      <c r="S115" s="46" t="s">
        <v>6</v>
      </c>
    </row>
    <row r="116" spans="19:19">
      <c r="S116" s="46" t="s">
        <v>6</v>
      </c>
    </row>
    <row r="117" spans="19:19">
      <c r="S117" s="46" t="s">
        <v>6</v>
      </c>
    </row>
    <row r="118" spans="19:19">
      <c r="S118" s="46" t="s">
        <v>6</v>
      </c>
    </row>
    <row r="119" spans="19:19">
      <c r="S119" s="46" t="s">
        <v>6</v>
      </c>
    </row>
    <row r="120" spans="19:19">
      <c r="S120" s="46" t="s">
        <v>6</v>
      </c>
    </row>
    <row r="121" spans="19:19">
      <c r="S121" s="46" t="s">
        <v>6</v>
      </c>
    </row>
    <row r="122" spans="19:19">
      <c r="S122" s="46" t="s">
        <v>6</v>
      </c>
    </row>
    <row r="123" spans="19:19">
      <c r="S123" s="46" t="s">
        <v>6</v>
      </c>
    </row>
    <row r="124" spans="19:19">
      <c r="S124" s="46" t="s">
        <v>6</v>
      </c>
    </row>
    <row r="125" spans="19:19">
      <c r="S125" s="46" t="s">
        <v>6</v>
      </c>
    </row>
    <row r="126" spans="19:19">
      <c r="S126" s="46" t="s">
        <v>6</v>
      </c>
    </row>
    <row r="127" spans="19:19">
      <c r="S127" s="46" t="s">
        <v>6</v>
      </c>
    </row>
    <row r="128" spans="19:19">
      <c r="S128" s="46" t="s">
        <v>6</v>
      </c>
    </row>
    <row r="129" spans="19:19">
      <c r="S129" s="46" t="s">
        <v>6</v>
      </c>
    </row>
    <row r="130" spans="19:19">
      <c r="S130" s="46" t="s">
        <v>6</v>
      </c>
    </row>
    <row r="131" spans="19:19">
      <c r="S131" s="46" t="s">
        <v>6</v>
      </c>
    </row>
    <row r="132" spans="19:19">
      <c r="S132" s="46" t="s">
        <v>6</v>
      </c>
    </row>
    <row r="133" spans="19:19">
      <c r="S133" s="46" t="s">
        <v>6</v>
      </c>
    </row>
    <row r="134" spans="19:19">
      <c r="S134" s="46" t="s">
        <v>6</v>
      </c>
    </row>
    <row r="135" spans="19:19">
      <c r="S135" s="46" t="s">
        <v>6</v>
      </c>
    </row>
    <row r="136" spans="19:19">
      <c r="S136" s="46" t="s">
        <v>6</v>
      </c>
    </row>
    <row r="137" spans="19:19">
      <c r="S137" s="46" t="s">
        <v>6</v>
      </c>
    </row>
    <row r="138" spans="19:19">
      <c r="S138" s="46" t="s">
        <v>6</v>
      </c>
    </row>
    <row r="139" spans="19:19">
      <c r="S139" s="46" t="s">
        <v>6</v>
      </c>
    </row>
    <row r="140" spans="19:19">
      <c r="S140" s="46" t="s">
        <v>6</v>
      </c>
    </row>
    <row r="141" spans="19:19">
      <c r="S141" s="46" t="s">
        <v>6</v>
      </c>
    </row>
    <row r="142" spans="19:19">
      <c r="S142" s="46" t="s">
        <v>6</v>
      </c>
    </row>
    <row r="143" spans="19:19">
      <c r="S143" s="46" t="s">
        <v>6</v>
      </c>
    </row>
    <row r="144" spans="19:19">
      <c r="S144" s="46" t="s">
        <v>6</v>
      </c>
    </row>
    <row r="145" spans="19:19">
      <c r="S145" s="46" t="s">
        <v>6</v>
      </c>
    </row>
    <row r="146" spans="19:19">
      <c r="S146" s="46" t="s">
        <v>6</v>
      </c>
    </row>
    <row r="147" spans="19:19">
      <c r="S147" s="46" t="s">
        <v>6</v>
      </c>
    </row>
    <row r="148" spans="19:19">
      <c r="S148" s="46" t="s">
        <v>6</v>
      </c>
    </row>
    <row r="149" spans="19:19">
      <c r="S149" s="46" t="s">
        <v>6</v>
      </c>
    </row>
    <row r="150" spans="19:19">
      <c r="S150" s="46" t="s">
        <v>6</v>
      </c>
    </row>
    <row r="151" spans="19:19">
      <c r="S151" s="46" t="s">
        <v>6</v>
      </c>
    </row>
    <row r="152" spans="19:19">
      <c r="S152" s="46" t="s">
        <v>6</v>
      </c>
    </row>
    <row r="153" spans="19:19">
      <c r="S153" s="46" t="s">
        <v>6</v>
      </c>
    </row>
    <row r="154" spans="19:19">
      <c r="S154" s="46" t="s">
        <v>6</v>
      </c>
    </row>
    <row r="155" spans="19:19">
      <c r="S155" s="46" t="s">
        <v>6</v>
      </c>
    </row>
    <row r="156" spans="19:19">
      <c r="S156" s="46" t="s">
        <v>6</v>
      </c>
    </row>
    <row r="157" spans="19:19">
      <c r="S157" s="46" t="s">
        <v>6</v>
      </c>
    </row>
    <row r="158" spans="19:19">
      <c r="S158" s="46" t="s">
        <v>6</v>
      </c>
    </row>
    <row r="159" spans="19:19">
      <c r="S159" s="46" t="s">
        <v>6</v>
      </c>
    </row>
    <row r="160" spans="19:19">
      <c r="S160" s="46" t="s">
        <v>6</v>
      </c>
    </row>
    <row r="161" spans="19:19">
      <c r="S161" s="46" t="s">
        <v>6</v>
      </c>
    </row>
    <row r="162" spans="19:19">
      <c r="S162" s="46" t="s">
        <v>6</v>
      </c>
    </row>
    <row r="163" spans="19:19">
      <c r="S163" s="46" t="s">
        <v>6</v>
      </c>
    </row>
    <row r="164" spans="19:19">
      <c r="S164" s="46" t="s">
        <v>6</v>
      </c>
    </row>
    <row r="165" spans="19:19">
      <c r="S165" s="46" t="s">
        <v>6</v>
      </c>
    </row>
    <row r="166" spans="19:19">
      <c r="S166" s="46" t="s">
        <v>6</v>
      </c>
    </row>
    <row r="167" spans="19:19">
      <c r="S167" s="46" t="s">
        <v>6</v>
      </c>
    </row>
    <row r="168" spans="19:19">
      <c r="S168" s="46" t="s">
        <v>6</v>
      </c>
    </row>
    <row r="169" spans="19:19">
      <c r="S169" s="46" t="s">
        <v>6</v>
      </c>
    </row>
    <row r="170" spans="19:19">
      <c r="S170" s="46" t="s">
        <v>6</v>
      </c>
    </row>
    <row r="171" spans="19:19">
      <c r="S171" s="46" t="s">
        <v>6</v>
      </c>
    </row>
    <row r="172" spans="19:19">
      <c r="S172" s="46" t="s">
        <v>6</v>
      </c>
    </row>
    <row r="173" spans="19:19">
      <c r="S173" s="46" t="s">
        <v>6</v>
      </c>
    </row>
    <row r="174" spans="19:19">
      <c r="S174" s="46" t="s">
        <v>6</v>
      </c>
    </row>
    <row r="175" spans="19:19">
      <c r="S175" s="46" t="s">
        <v>6</v>
      </c>
    </row>
    <row r="176" spans="19:19">
      <c r="S176" s="46" t="s">
        <v>6</v>
      </c>
    </row>
    <row r="177" spans="19:19">
      <c r="S177" s="46" t="s">
        <v>6</v>
      </c>
    </row>
    <row r="178" spans="19:19">
      <c r="S178" s="46" t="s">
        <v>6</v>
      </c>
    </row>
    <row r="179" spans="19:19">
      <c r="S179" s="46" t="s">
        <v>6</v>
      </c>
    </row>
    <row r="180" spans="19:19">
      <c r="S180" s="46" t="s">
        <v>6</v>
      </c>
    </row>
    <row r="181" spans="19:19">
      <c r="S181" s="46" t="s">
        <v>6</v>
      </c>
    </row>
    <row r="182" spans="19:19">
      <c r="S182" s="46" t="s">
        <v>6</v>
      </c>
    </row>
    <row r="183" spans="19:19">
      <c r="S183" s="46" t="s">
        <v>6</v>
      </c>
    </row>
    <row r="184" spans="19:19">
      <c r="S184" s="46" t="s">
        <v>6</v>
      </c>
    </row>
    <row r="185" spans="19:19">
      <c r="S185" s="46" t="s">
        <v>6</v>
      </c>
    </row>
    <row r="186" spans="19:19">
      <c r="S186" s="46" t="s">
        <v>6</v>
      </c>
    </row>
    <row r="187" spans="19:19">
      <c r="S187" s="46" t="s">
        <v>6</v>
      </c>
    </row>
    <row r="188" spans="19:19">
      <c r="S188" s="46" t="s">
        <v>6</v>
      </c>
    </row>
    <row r="189" spans="19:19">
      <c r="S189" s="46" t="s">
        <v>6</v>
      </c>
    </row>
    <row r="190" spans="19:19">
      <c r="S190" s="46" t="s">
        <v>6</v>
      </c>
    </row>
    <row r="191" spans="19:19">
      <c r="S191" s="46" t="s">
        <v>6</v>
      </c>
    </row>
    <row r="192" spans="19:19">
      <c r="S192" s="46" t="s">
        <v>6</v>
      </c>
    </row>
    <row r="193" spans="19:19">
      <c r="S193" s="46" t="s">
        <v>6</v>
      </c>
    </row>
    <row r="194" spans="19:19">
      <c r="S194" s="46" t="s">
        <v>6</v>
      </c>
    </row>
    <row r="195" spans="19:19">
      <c r="S195" s="46" t="s">
        <v>6</v>
      </c>
    </row>
    <row r="196" spans="19:19">
      <c r="S196" s="46" t="s">
        <v>6</v>
      </c>
    </row>
    <row r="197" spans="19:19">
      <c r="S197" s="46" t="s">
        <v>6</v>
      </c>
    </row>
    <row r="198" spans="19:19">
      <c r="S198" s="46" t="s">
        <v>6</v>
      </c>
    </row>
    <row r="199" spans="19:19">
      <c r="S199" s="46" t="s">
        <v>6</v>
      </c>
    </row>
    <row r="200" spans="19:19">
      <c r="S200" s="46" t="s">
        <v>6</v>
      </c>
    </row>
    <row r="201" spans="19:19">
      <c r="S201" s="46" t="s">
        <v>6</v>
      </c>
    </row>
    <row r="202" spans="19:19">
      <c r="S202" s="46" t="s">
        <v>6</v>
      </c>
    </row>
    <row r="203" spans="19:19">
      <c r="S203" s="46" t="s">
        <v>6</v>
      </c>
    </row>
    <row r="204" spans="19:19">
      <c r="S204" s="46" t="s">
        <v>6</v>
      </c>
    </row>
    <row r="205" spans="19:19">
      <c r="S205" s="46" t="s">
        <v>6</v>
      </c>
    </row>
    <row r="206" spans="19:19">
      <c r="S206" s="46" t="s">
        <v>6</v>
      </c>
    </row>
    <row r="207" spans="19:19">
      <c r="S207" s="46" t="s">
        <v>6</v>
      </c>
    </row>
    <row r="208" spans="19:19">
      <c r="S208" s="46" t="s">
        <v>6</v>
      </c>
    </row>
    <row r="209" spans="19:19">
      <c r="S209" s="46" t="s">
        <v>6</v>
      </c>
    </row>
    <row r="210" spans="19:19">
      <c r="S210" s="46" t="s">
        <v>6</v>
      </c>
    </row>
    <row r="211" spans="19:19">
      <c r="S211" s="46" t="s">
        <v>6</v>
      </c>
    </row>
    <row r="212" spans="19:19">
      <c r="S212" s="46" t="s">
        <v>6</v>
      </c>
    </row>
    <row r="213" spans="19:19">
      <c r="S213" s="46" t="s">
        <v>6</v>
      </c>
    </row>
    <row r="214" spans="19:19">
      <c r="S214" s="46" t="s">
        <v>6</v>
      </c>
    </row>
    <row r="215" spans="19:19">
      <c r="S215" s="46" t="s">
        <v>6</v>
      </c>
    </row>
    <row r="216" spans="19:19">
      <c r="S216" s="46" t="s">
        <v>6</v>
      </c>
    </row>
    <row r="217" spans="19:19">
      <c r="S217" s="46" t="s">
        <v>6</v>
      </c>
    </row>
    <row r="218" spans="19:19">
      <c r="S218" s="46" t="s">
        <v>6</v>
      </c>
    </row>
    <row r="219" spans="19:19">
      <c r="S219" s="46" t="s">
        <v>6</v>
      </c>
    </row>
    <row r="220" spans="19:19">
      <c r="S220" s="46" t="s">
        <v>6</v>
      </c>
    </row>
    <row r="221" spans="19:19">
      <c r="S221" s="46" t="s">
        <v>6</v>
      </c>
    </row>
    <row r="222" spans="19:19">
      <c r="S222" s="46" t="s">
        <v>6</v>
      </c>
    </row>
    <row r="223" spans="19:19">
      <c r="S223" s="46" t="s">
        <v>6</v>
      </c>
    </row>
    <row r="224" spans="19:19">
      <c r="S224" s="46" t="s">
        <v>6</v>
      </c>
    </row>
    <row r="225" spans="19:19">
      <c r="S225" s="46" t="s">
        <v>6</v>
      </c>
    </row>
    <row r="226" spans="19:19">
      <c r="S226" s="46" t="s">
        <v>6</v>
      </c>
    </row>
    <row r="227" spans="19:19">
      <c r="S227" s="46" t="s">
        <v>6</v>
      </c>
    </row>
    <row r="228" spans="19:19">
      <c r="S228" s="46" t="s">
        <v>6</v>
      </c>
    </row>
    <row r="229" spans="19:19">
      <c r="S229" s="46" t="s">
        <v>6</v>
      </c>
    </row>
    <row r="230" spans="19:19">
      <c r="S230" s="46" t="s">
        <v>6</v>
      </c>
    </row>
    <row r="231" spans="19:19">
      <c r="S231" s="46" t="s">
        <v>6</v>
      </c>
    </row>
    <row r="232" spans="19:19">
      <c r="S232" s="46" t="s">
        <v>6</v>
      </c>
    </row>
    <row r="233" spans="19:19">
      <c r="S233" s="46" t="s">
        <v>6</v>
      </c>
    </row>
    <row r="234" spans="19:19">
      <c r="S234" s="46" t="s">
        <v>6</v>
      </c>
    </row>
    <row r="235" spans="19:19">
      <c r="S235" s="46" t="s">
        <v>6</v>
      </c>
    </row>
    <row r="236" spans="19:19">
      <c r="S236" s="46" t="s">
        <v>6</v>
      </c>
    </row>
    <row r="237" spans="19:19">
      <c r="S237" s="46" t="s">
        <v>6</v>
      </c>
    </row>
    <row r="238" spans="19:19">
      <c r="S238" s="46" t="s">
        <v>6</v>
      </c>
    </row>
    <row r="239" spans="19:19">
      <c r="S239" s="46" t="s">
        <v>6</v>
      </c>
    </row>
    <row r="240" spans="19:19">
      <c r="S240" s="46" t="s">
        <v>6</v>
      </c>
    </row>
    <row r="241" spans="19:19">
      <c r="S241" s="46" t="s">
        <v>6</v>
      </c>
    </row>
    <row r="242" spans="19:19">
      <c r="S242" s="46" t="s">
        <v>6</v>
      </c>
    </row>
    <row r="243" spans="19:19">
      <c r="S243" s="46" t="s">
        <v>6</v>
      </c>
    </row>
    <row r="244" spans="19:19">
      <c r="S244" s="46" t="s">
        <v>6</v>
      </c>
    </row>
    <row r="245" spans="19:19">
      <c r="S245" s="46" t="s">
        <v>6</v>
      </c>
    </row>
    <row r="246" spans="19:19">
      <c r="S246" s="46" t="s">
        <v>6</v>
      </c>
    </row>
    <row r="247" spans="19:19">
      <c r="S247" s="46" t="s">
        <v>6</v>
      </c>
    </row>
    <row r="248" spans="19:19">
      <c r="S248" s="46" t="s">
        <v>6</v>
      </c>
    </row>
    <row r="249" spans="19:19">
      <c r="S249" s="46" t="s">
        <v>6</v>
      </c>
    </row>
    <row r="250" spans="19:19">
      <c r="S250" s="46" t="s">
        <v>6</v>
      </c>
    </row>
    <row r="251" spans="19:19">
      <c r="S251" s="46" t="s">
        <v>6</v>
      </c>
    </row>
    <row r="252" spans="19:19">
      <c r="S252" s="46" t="s">
        <v>6</v>
      </c>
    </row>
    <row r="253" spans="19:19">
      <c r="S253" s="46" t="s">
        <v>6</v>
      </c>
    </row>
    <row r="254" spans="19:19">
      <c r="S254" s="46" t="s">
        <v>6</v>
      </c>
    </row>
    <row r="255" spans="19:19">
      <c r="S255" s="46" t="s">
        <v>6</v>
      </c>
    </row>
    <row r="256" spans="19:19">
      <c r="S256" s="46" t="s">
        <v>6</v>
      </c>
    </row>
    <row r="257" spans="19:19">
      <c r="S257" s="46" t="s">
        <v>6</v>
      </c>
    </row>
    <row r="258" spans="19:19">
      <c r="S258" s="46" t="s">
        <v>6</v>
      </c>
    </row>
    <row r="259" spans="19:19">
      <c r="S259" s="46" t="s">
        <v>6</v>
      </c>
    </row>
    <row r="260" spans="19:19">
      <c r="S260" s="46" t="s">
        <v>6</v>
      </c>
    </row>
    <row r="261" spans="19:19">
      <c r="S261" s="46" t="s">
        <v>6</v>
      </c>
    </row>
    <row r="262" spans="19:19">
      <c r="S262" s="46" t="s">
        <v>6</v>
      </c>
    </row>
    <row r="263" spans="19:19">
      <c r="S263" s="46" t="s">
        <v>6</v>
      </c>
    </row>
    <row r="264" spans="19:19">
      <c r="S264" s="46" t="s">
        <v>6</v>
      </c>
    </row>
    <row r="265" spans="19:19">
      <c r="S265" s="46" t="s">
        <v>6</v>
      </c>
    </row>
    <row r="266" spans="19:19">
      <c r="S266" s="46" t="s">
        <v>6</v>
      </c>
    </row>
    <row r="267" spans="19:19">
      <c r="S267" s="46" t="s">
        <v>6</v>
      </c>
    </row>
    <row r="268" spans="19:19">
      <c r="S268" s="46" t="s">
        <v>6</v>
      </c>
    </row>
    <row r="269" spans="19:19">
      <c r="S269" s="46" t="s">
        <v>6</v>
      </c>
    </row>
    <row r="270" spans="19:19">
      <c r="S270" s="46" t="s">
        <v>6</v>
      </c>
    </row>
    <row r="271" spans="19:19">
      <c r="S271" s="46" t="s">
        <v>6</v>
      </c>
    </row>
    <row r="272" spans="19:19">
      <c r="S272" s="46" t="s">
        <v>6</v>
      </c>
    </row>
    <row r="273" spans="19:19">
      <c r="S273" s="46" t="s">
        <v>6</v>
      </c>
    </row>
    <row r="274" spans="19:19">
      <c r="S274" s="46" t="s">
        <v>6</v>
      </c>
    </row>
    <row r="275" spans="19:19">
      <c r="S275" s="46" t="s">
        <v>6</v>
      </c>
    </row>
    <row r="276" spans="19:19">
      <c r="S276" s="46" t="s">
        <v>6</v>
      </c>
    </row>
    <row r="277" spans="19:19">
      <c r="S277" s="46" t="s">
        <v>6</v>
      </c>
    </row>
    <row r="278" spans="19:19">
      <c r="S278" s="46" t="s">
        <v>6</v>
      </c>
    </row>
    <row r="279" spans="19:19">
      <c r="S279" s="46" t="s">
        <v>6</v>
      </c>
    </row>
    <row r="280" spans="19:19">
      <c r="S280" s="46" t="s">
        <v>6</v>
      </c>
    </row>
    <row r="281" spans="19:19">
      <c r="S281" s="46" t="s">
        <v>6</v>
      </c>
    </row>
    <row r="282" spans="19:19">
      <c r="S282" s="46" t="s">
        <v>6</v>
      </c>
    </row>
    <row r="283" spans="19:19">
      <c r="S283" s="46" t="s">
        <v>6</v>
      </c>
    </row>
    <row r="284" spans="19:19">
      <c r="S284" s="46" t="s">
        <v>6</v>
      </c>
    </row>
    <row r="285" spans="19:19">
      <c r="S285" s="46" t="s">
        <v>6</v>
      </c>
    </row>
    <row r="286" spans="19:19">
      <c r="S286" s="46" t="s">
        <v>6</v>
      </c>
    </row>
    <row r="287" spans="19:19">
      <c r="S287" s="46" t="s">
        <v>6</v>
      </c>
    </row>
    <row r="288" spans="19:19">
      <c r="S288" s="46" t="s">
        <v>6</v>
      </c>
    </row>
    <row r="289" spans="19:19">
      <c r="S289" s="46" t="s">
        <v>6</v>
      </c>
    </row>
    <row r="290" spans="19:19">
      <c r="S290" s="46" t="s">
        <v>6</v>
      </c>
    </row>
    <row r="291" spans="19:19">
      <c r="S291" s="46" t="s">
        <v>6</v>
      </c>
    </row>
    <row r="292" spans="19:19">
      <c r="S292" s="46" t="s">
        <v>6</v>
      </c>
    </row>
    <row r="293" spans="19:19">
      <c r="S293" s="46" t="s">
        <v>6</v>
      </c>
    </row>
    <row r="294" spans="19:19">
      <c r="S294" s="46" t="s">
        <v>6</v>
      </c>
    </row>
    <row r="295" spans="19:19">
      <c r="S295" s="46" t="s">
        <v>6</v>
      </c>
    </row>
    <row r="296" spans="19:19">
      <c r="S296" s="46" t="s">
        <v>6</v>
      </c>
    </row>
    <row r="297" spans="19:19">
      <c r="S297" s="46" t="s">
        <v>6</v>
      </c>
    </row>
    <row r="298" spans="19:19">
      <c r="S298" s="46" t="s">
        <v>6</v>
      </c>
    </row>
    <row r="299" spans="19:19">
      <c r="S299" s="46" t="s">
        <v>6</v>
      </c>
    </row>
    <row r="300" spans="19:19">
      <c r="S300" s="46" t="s">
        <v>6</v>
      </c>
    </row>
    <row r="301" spans="19:19">
      <c r="S301" s="46" t="s">
        <v>6</v>
      </c>
    </row>
    <row r="302" spans="19:19">
      <c r="S302" s="46" t="s">
        <v>6</v>
      </c>
    </row>
    <row r="303" spans="19:19">
      <c r="S303" s="46" t="s">
        <v>6</v>
      </c>
    </row>
    <row r="304" spans="19:19">
      <c r="S304" s="46" t="s">
        <v>6</v>
      </c>
    </row>
    <row r="305" spans="19:19">
      <c r="S305" s="46" t="s">
        <v>6</v>
      </c>
    </row>
    <row r="306" spans="19:19">
      <c r="S306" s="46" t="s">
        <v>6</v>
      </c>
    </row>
    <row r="307" spans="19:19">
      <c r="S307" s="46" t="s">
        <v>6</v>
      </c>
    </row>
    <row r="308" spans="19:19">
      <c r="S308" s="46" t="s">
        <v>6</v>
      </c>
    </row>
    <row r="309" spans="19:19">
      <c r="S309" s="46" t="s">
        <v>6</v>
      </c>
    </row>
    <row r="310" spans="19:19">
      <c r="S310" s="46" t="s">
        <v>6</v>
      </c>
    </row>
    <row r="311" spans="19:19">
      <c r="S311" s="46" t="s">
        <v>6</v>
      </c>
    </row>
    <row r="312" spans="19:19">
      <c r="S312" s="46" t="s">
        <v>6</v>
      </c>
    </row>
    <row r="313" spans="19:19">
      <c r="S313" s="46" t="s">
        <v>6</v>
      </c>
    </row>
    <row r="314" spans="19:19">
      <c r="S314" s="46" t="s">
        <v>6</v>
      </c>
    </row>
    <row r="315" spans="19:19">
      <c r="S315" s="46" t="s">
        <v>6</v>
      </c>
    </row>
    <row r="316" spans="19:19">
      <c r="S316" s="46" t="s">
        <v>6</v>
      </c>
    </row>
    <row r="317" spans="19:19">
      <c r="S317" s="46" t="s">
        <v>6</v>
      </c>
    </row>
    <row r="318" spans="19:19">
      <c r="S318" s="46" t="s">
        <v>6</v>
      </c>
    </row>
    <row r="319" spans="19:19">
      <c r="S319" s="46" t="s">
        <v>6</v>
      </c>
    </row>
    <row r="320" spans="19:19">
      <c r="S320" s="46" t="s">
        <v>6</v>
      </c>
    </row>
    <row r="321" spans="19:19">
      <c r="S321" s="46" t="s">
        <v>6</v>
      </c>
    </row>
    <row r="322" spans="19:19">
      <c r="S322" s="46" t="s">
        <v>6</v>
      </c>
    </row>
    <row r="323" spans="19:19">
      <c r="S323" s="46" t="s">
        <v>6</v>
      </c>
    </row>
    <row r="324" spans="19:19">
      <c r="S324" s="46" t="s">
        <v>6</v>
      </c>
    </row>
    <row r="325" spans="19:19">
      <c r="S325" s="46" t="s">
        <v>6</v>
      </c>
    </row>
    <row r="326" spans="19:19">
      <c r="S326" s="46" t="s">
        <v>6</v>
      </c>
    </row>
    <row r="327" spans="19:19">
      <c r="S327" s="46" t="s">
        <v>6</v>
      </c>
    </row>
    <row r="328" spans="19:19">
      <c r="S328" s="46" t="s">
        <v>6</v>
      </c>
    </row>
    <row r="329" spans="19:19">
      <c r="S329" s="46" t="s">
        <v>6</v>
      </c>
    </row>
    <row r="330" spans="19:19">
      <c r="S330" s="46" t="s">
        <v>6</v>
      </c>
    </row>
    <row r="331" spans="19:19">
      <c r="S331" s="46" t="s">
        <v>6</v>
      </c>
    </row>
    <row r="332" spans="19:19">
      <c r="S332" s="46" t="s">
        <v>6</v>
      </c>
    </row>
    <row r="333" spans="19:19">
      <c r="S333" s="46" t="s">
        <v>6</v>
      </c>
    </row>
    <row r="334" spans="19:19">
      <c r="S334" s="46" t="s">
        <v>6</v>
      </c>
    </row>
    <row r="335" spans="19:19">
      <c r="S335" s="46" t="s">
        <v>6</v>
      </c>
    </row>
    <row r="336" spans="19:19">
      <c r="S336" s="46" t="s">
        <v>6</v>
      </c>
    </row>
    <row r="337" spans="19:19">
      <c r="S337" s="46" t="s">
        <v>6</v>
      </c>
    </row>
    <row r="338" spans="19:19">
      <c r="S338" s="46" t="s">
        <v>6</v>
      </c>
    </row>
    <row r="339" spans="19:19">
      <c r="S339" s="46" t="s">
        <v>6</v>
      </c>
    </row>
    <row r="340" spans="19:19">
      <c r="S340" s="46" t="s">
        <v>6</v>
      </c>
    </row>
    <row r="341" spans="19:19">
      <c r="S341" s="46" t="s">
        <v>6</v>
      </c>
    </row>
    <row r="342" spans="19:19">
      <c r="S342" s="46" t="s">
        <v>6</v>
      </c>
    </row>
    <row r="343" spans="19:19">
      <c r="S343" s="46" t="s">
        <v>6</v>
      </c>
    </row>
    <row r="344" spans="19:19">
      <c r="S344" s="46" t="s">
        <v>6</v>
      </c>
    </row>
    <row r="345" spans="19:19">
      <c r="S345" s="46" t="s">
        <v>6</v>
      </c>
    </row>
    <row r="346" spans="19:19">
      <c r="S346" s="46" t="s">
        <v>6</v>
      </c>
    </row>
    <row r="347" spans="19:19">
      <c r="S347" s="46" t="s">
        <v>6</v>
      </c>
    </row>
    <row r="348" spans="19:19">
      <c r="S348" s="46" t="s">
        <v>6</v>
      </c>
    </row>
    <row r="349" spans="19:19">
      <c r="S349" s="46" t="s">
        <v>6</v>
      </c>
    </row>
    <row r="350" spans="19:19">
      <c r="S350" s="46" t="s">
        <v>6</v>
      </c>
    </row>
    <row r="351" spans="19:19">
      <c r="S351" s="46" t="s">
        <v>6</v>
      </c>
    </row>
    <row r="352" spans="19:19">
      <c r="S352" s="46" t="s">
        <v>6</v>
      </c>
    </row>
    <row r="353" spans="19:19">
      <c r="S353" s="46" t="s">
        <v>6</v>
      </c>
    </row>
    <row r="354" spans="19:19">
      <c r="S354" s="46" t="s">
        <v>6</v>
      </c>
    </row>
    <row r="355" spans="19:19">
      <c r="S355" s="46" t="s">
        <v>6</v>
      </c>
    </row>
    <row r="356" spans="19:19">
      <c r="S356" s="46" t="s">
        <v>6</v>
      </c>
    </row>
    <row r="357" spans="19:19">
      <c r="S357" s="46" t="s">
        <v>6</v>
      </c>
    </row>
    <row r="358" spans="19:19">
      <c r="S358" s="46" t="s">
        <v>6</v>
      </c>
    </row>
    <row r="359" spans="19:19">
      <c r="S359" s="46" t="s">
        <v>6</v>
      </c>
    </row>
    <row r="360" spans="19:19">
      <c r="S360" s="46" t="s">
        <v>6</v>
      </c>
    </row>
    <row r="361" spans="19:19">
      <c r="S361" s="46" t="s">
        <v>6</v>
      </c>
    </row>
    <row r="362" spans="19:19">
      <c r="S362" s="46" t="s">
        <v>6</v>
      </c>
    </row>
    <row r="363" spans="19:19">
      <c r="S363" s="46" t="s">
        <v>6</v>
      </c>
    </row>
    <row r="364" spans="19:19">
      <c r="S364" s="46" t="s">
        <v>6</v>
      </c>
    </row>
    <row r="365" spans="19:19">
      <c r="S365" s="46" t="s">
        <v>6</v>
      </c>
    </row>
    <row r="366" spans="19:19">
      <c r="S366" s="46" t="s">
        <v>6</v>
      </c>
    </row>
    <row r="367" spans="19:19">
      <c r="S367" s="46" t="s">
        <v>6</v>
      </c>
    </row>
    <row r="368" spans="19:19">
      <c r="S368" s="46" t="s">
        <v>6</v>
      </c>
    </row>
    <row r="369" spans="19:19">
      <c r="S369" s="46" t="s">
        <v>6</v>
      </c>
    </row>
    <row r="370" spans="19:19">
      <c r="S370" s="46" t="s">
        <v>6</v>
      </c>
    </row>
    <row r="371" spans="19:19">
      <c r="S371" s="46" t="s">
        <v>6</v>
      </c>
    </row>
    <row r="372" spans="19:19">
      <c r="S372" s="46" t="s">
        <v>6</v>
      </c>
    </row>
    <row r="373" spans="19:19">
      <c r="S373" s="46" t="s">
        <v>6</v>
      </c>
    </row>
    <row r="374" spans="19:19">
      <c r="S374" s="46" t="s">
        <v>6</v>
      </c>
    </row>
    <row r="375" spans="19:19">
      <c r="S375" s="46" t="s">
        <v>6</v>
      </c>
    </row>
    <row r="376" spans="19:19">
      <c r="S376" s="46" t="s">
        <v>6</v>
      </c>
    </row>
    <row r="377" spans="19:19">
      <c r="S377" s="46" t="s">
        <v>6</v>
      </c>
    </row>
    <row r="378" spans="19:19">
      <c r="S378" s="46" t="s">
        <v>6</v>
      </c>
    </row>
    <row r="379" spans="19:19">
      <c r="S379" s="46" t="s">
        <v>6</v>
      </c>
    </row>
    <row r="380" spans="19:19">
      <c r="S380" s="46" t="s">
        <v>6</v>
      </c>
    </row>
    <row r="381" spans="19:19">
      <c r="S381" s="46" t="s">
        <v>6</v>
      </c>
    </row>
    <row r="382" spans="19:19">
      <c r="S382" s="46" t="s">
        <v>6</v>
      </c>
    </row>
    <row r="383" spans="19:19">
      <c r="S383" s="46" t="s">
        <v>6</v>
      </c>
    </row>
    <row r="384" spans="19:19">
      <c r="S384" s="46" t="s">
        <v>6</v>
      </c>
    </row>
    <row r="385" spans="19:19">
      <c r="S385" s="46" t="s">
        <v>6</v>
      </c>
    </row>
    <row r="386" spans="19:19">
      <c r="S386" s="46" t="s">
        <v>6</v>
      </c>
    </row>
    <row r="387" spans="19:19">
      <c r="S387" s="46" t="s">
        <v>6</v>
      </c>
    </row>
    <row r="388" spans="19:19">
      <c r="S388" s="46" t="s">
        <v>6</v>
      </c>
    </row>
    <row r="389" spans="19:19">
      <c r="S389" s="46" t="s">
        <v>6</v>
      </c>
    </row>
    <row r="390" spans="19:19">
      <c r="S390" s="46" t="s">
        <v>6</v>
      </c>
    </row>
    <row r="391" spans="19:19">
      <c r="S391" s="46" t="s">
        <v>6</v>
      </c>
    </row>
    <row r="392" spans="19:19">
      <c r="S392" s="46" t="s">
        <v>6</v>
      </c>
    </row>
    <row r="393" spans="19:19">
      <c r="S393" s="46" t="s">
        <v>6</v>
      </c>
    </row>
    <row r="394" spans="19:19">
      <c r="S394" s="46" t="s">
        <v>6</v>
      </c>
    </row>
    <row r="395" spans="19:19">
      <c r="S395" s="46" t="s">
        <v>6</v>
      </c>
    </row>
    <row r="396" spans="19:19">
      <c r="S396" s="46" t="s">
        <v>6</v>
      </c>
    </row>
    <row r="397" spans="19:19">
      <c r="S397" s="46" t="s">
        <v>6</v>
      </c>
    </row>
    <row r="398" spans="19:19">
      <c r="S398" s="46" t="s">
        <v>6</v>
      </c>
    </row>
    <row r="399" spans="19:19">
      <c r="S399" s="46" t="s">
        <v>6</v>
      </c>
    </row>
    <row r="400" spans="19:19">
      <c r="S400" s="46" t="s">
        <v>6</v>
      </c>
    </row>
    <row r="401" spans="19:19">
      <c r="S401" s="46" t="s">
        <v>6</v>
      </c>
    </row>
    <row r="402" spans="19:19">
      <c r="S402" s="46" t="s">
        <v>6</v>
      </c>
    </row>
    <row r="403" spans="19:19">
      <c r="S403" s="46" t="s">
        <v>6</v>
      </c>
    </row>
    <row r="404" spans="19:19">
      <c r="S404" s="46" t="s">
        <v>6</v>
      </c>
    </row>
    <row r="405" spans="19:19">
      <c r="S405" s="46" t="s">
        <v>6</v>
      </c>
    </row>
    <row r="406" spans="19:19">
      <c r="S406" s="46" t="s">
        <v>6</v>
      </c>
    </row>
    <row r="407" spans="19:19">
      <c r="S407" s="46" t="s">
        <v>6</v>
      </c>
    </row>
    <row r="408" spans="19:19">
      <c r="S408" s="46" t="s">
        <v>6</v>
      </c>
    </row>
    <row r="409" spans="19:19">
      <c r="S409" s="46" t="s">
        <v>6</v>
      </c>
    </row>
    <row r="410" spans="19:19">
      <c r="S410" s="46" t="s">
        <v>6</v>
      </c>
    </row>
    <row r="411" spans="19:19">
      <c r="S411" s="46" t="s">
        <v>6</v>
      </c>
    </row>
    <row r="412" spans="19:19">
      <c r="S412" s="46" t="s">
        <v>6</v>
      </c>
    </row>
    <row r="413" spans="19:19">
      <c r="S413" s="46" t="s">
        <v>6</v>
      </c>
    </row>
    <row r="414" spans="19:19">
      <c r="S414" s="46" t="s">
        <v>6</v>
      </c>
    </row>
    <row r="415" spans="19:19">
      <c r="S415" s="46" t="s">
        <v>6</v>
      </c>
    </row>
    <row r="416" spans="19:19">
      <c r="S416" s="46" t="s">
        <v>6</v>
      </c>
    </row>
    <row r="417" spans="19:19">
      <c r="S417" s="46" t="s">
        <v>6</v>
      </c>
    </row>
    <row r="418" spans="19:19">
      <c r="S418" s="46" t="s">
        <v>6</v>
      </c>
    </row>
    <row r="419" spans="19:19">
      <c r="S419" s="46" t="s">
        <v>6</v>
      </c>
    </row>
    <row r="420" spans="19:19">
      <c r="S420" s="46" t="s">
        <v>6</v>
      </c>
    </row>
    <row r="421" spans="19:19">
      <c r="S421" s="46" t="s">
        <v>6</v>
      </c>
    </row>
    <row r="422" spans="19:19">
      <c r="S422" s="46" t="s">
        <v>6</v>
      </c>
    </row>
    <row r="423" spans="19:19">
      <c r="S423" s="46" t="s">
        <v>6</v>
      </c>
    </row>
    <row r="424" spans="19:19">
      <c r="S424" s="46" t="s">
        <v>6</v>
      </c>
    </row>
    <row r="425" spans="19:19">
      <c r="S425" s="46" t="s">
        <v>6</v>
      </c>
    </row>
    <row r="426" spans="19:19">
      <c r="S426" s="46" t="s">
        <v>6</v>
      </c>
    </row>
    <row r="427" spans="19:19">
      <c r="S427" s="46" t="s">
        <v>6</v>
      </c>
    </row>
    <row r="428" spans="19:19">
      <c r="S428" s="46" t="s">
        <v>6</v>
      </c>
    </row>
    <row r="429" spans="19:19">
      <c r="S429" s="46" t="s">
        <v>6</v>
      </c>
    </row>
    <row r="430" spans="19:19">
      <c r="S430" s="46" t="s">
        <v>6</v>
      </c>
    </row>
    <row r="431" spans="19:19">
      <c r="S431" s="46" t="s">
        <v>6</v>
      </c>
    </row>
    <row r="432" spans="19:19">
      <c r="S432" s="46" t="s">
        <v>6</v>
      </c>
    </row>
    <row r="433" spans="19:19">
      <c r="S433" s="46" t="s">
        <v>6</v>
      </c>
    </row>
    <row r="434" spans="19:19">
      <c r="S434" s="46" t="s">
        <v>6</v>
      </c>
    </row>
    <row r="435" spans="19:19">
      <c r="S435" s="46" t="s">
        <v>6</v>
      </c>
    </row>
    <row r="436" spans="19:19">
      <c r="S436" s="46" t="s">
        <v>6</v>
      </c>
    </row>
    <row r="437" spans="19:19">
      <c r="S437" s="46" t="s">
        <v>6</v>
      </c>
    </row>
    <row r="438" spans="19:19">
      <c r="S438" s="46" t="s">
        <v>6</v>
      </c>
    </row>
    <row r="439" spans="19:19">
      <c r="S439" s="46" t="s">
        <v>6</v>
      </c>
    </row>
    <row r="440" spans="19:19">
      <c r="S440" s="46" t="s">
        <v>6</v>
      </c>
    </row>
    <row r="441" spans="19:19">
      <c r="S441" s="46" t="s">
        <v>6</v>
      </c>
    </row>
    <row r="442" spans="19:19">
      <c r="S442" s="46" t="s">
        <v>6</v>
      </c>
    </row>
    <row r="443" spans="19:19">
      <c r="S443" s="46" t="s">
        <v>6</v>
      </c>
    </row>
    <row r="444" spans="19:19">
      <c r="S444" s="46" t="s">
        <v>6</v>
      </c>
    </row>
    <row r="445" spans="19:19">
      <c r="S445" s="46" t="s">
        <v>6</v>
      </c>
    </row>
    <row r="446" spans="19:19">
      <c r="S446" s="46" t="s">
        <v>6</v>
      </c>
    </row>
    <row r="447" spans="19:19">
      <c r="S447" s="46" t="s">
        <v>6</v>
      </c>
    </row>
    <row r="448" spans="19:19">
      <c r="S448" s="46" t="s">
        <v>6</v>
      </c>
    </row>
    <row r="449" spans="19:19">
      <c r="S449" s="46" t="s">
        <v>6</v>
      </c>
    </row>
    <row r="450" spans="19:19">
      <c r="S450" s="46" t="s">
        <v>6</v>
      </c>
    </row>
    <row r="451" spans="19:19">
      <c r="S451" s="46" t="s">
        <v>6</v>
      </c>
    </row>
    <row r="452" spans="19:19">
      <c r="S452" s="46" t="s">
        <v>6</v>
      </c>
    </row>
    <row r="453" spans="19:19">
      <c r="S453" s="46" t="s">
        <v>6</v>
      </c>
    </row>
    <row r="454" spans="19:19">
      <c r="S454" s="46" t="s">
        <v>6</v>
      </c>
    </row>
    <row r="455" spans="19:19">
      <c r="S455" s="46" t="s">
        <v>6</v>
      </c>
    </row>
    <row r="456" spans="19:19">
      <c r="S456" s="46" t="s">
        <v>6</v>
      </c>
    </row>
    <row r="457" spans="19:19">
      <c r="S457" s="46" t="s">
        <v>6</v>
      </c>
    </row>
    <row r="458" spans="19:19">
      <c r="S458" s="46" t="s">
        <v>6</v>
      </c>
    </row>
    <row r="459" spans="19:19">
      <c r="S459" s="46" t="s">
        <v>6</v>
      </c>
    </row>
    <row r="460" spans="19:19">
      <c r="S460" s="46" t="s">
        <v>6</v>
      </c>
    </row>
    <row r="461" spans="19:19">
      <c r="S461" s="46" t="s">
        <v>6</v>
      </c>
    </row>
    <row r="462" spans="19:19">
      <c r="S462" s="46" t="s">
        <v>6</v>
      </c>
    </row>
    <row r="463" spans="19:19">
      <c r="S463" s="46" t="s">
        <v>6</v>
      </c>
    </row>
    <row r="464" spans="19:19">
      <c r="S464" s="46" t="s">
        <v>6</v>
      </c>
    </row>
    <row r="465" spans="19:19">
      <c r="S465" s="46" t="s">
        <v>6</v>
      </c>
    </row>
    <row r="466" spans="19:19">
      <c r="S466" s="46" t="s">
        <v>6</v>
      </c>
    </row>
    <row r="467" spans="19:19">
      <c r="S467" s="46" t="s">
        <v>6</v>
      </c>
    </row>
    <row r="468" spans="19:19">
      <c r="S468" s="46" t="s">
        <v>6</v>
      </c>
    </row>
    <row r="469" spans="19:19">
      <c r="S469" s="46" t="s">
        <v>6</v>
      </c>
    </row>
    <row r="470" spans="19:19">
      <c r="S470" s="46" t="s">
        <v>6</v>
      </c>
    </row>
    <row r="471" spans="19:19">
      <c r="S471" s="46" t="s">
        <v>6</v>
      </c>
    </row>
    <row r="472" spans="19:19">
      <c r="S472" s="46" t="s">
        <v>6</v>
      </c>
    </row>
    <row r="473" spans="19:19">
      <c r="S473" s="46" t="s">
        <v>6</v>
      </c>
    </row>
    <row r="474" spans="19:19">
      <c r="S474" s="46" t="s">
        <v>6</v>
      </c>
    </row>
    <row r="475" spans="19:19">
      <c r="S475" s="46" t="s">
        <v>6</v>
      </c>
    </row>
    <row r="476" spans="19:19">
      <c r="S476" s="46" t="s">
        <v>6</v>
      </c>
    </row>
    <row r="477" spans="19:19">
      <c r="S477" s="46" t="s">
        <v>6</v>
      </c>
    </row>
    <row r="478" spans="19:19">
      <c r="S478" s="46" t="s">
        <v>6</v>
      </c>
    </row>
    <row r="479" spans="19:19">
      <c r="S479" s="46" t="s">
        <v>6</v>
      </c>
    </row>
    <row r="480" spans="19:19">
      <c r="S480" s="46" t="s">
        <v>6</v>
      </c>
    </row>
    <row r="481" spans="19:19">
      <c r="S481" s="46" t="s">
        <v>6</v>
      </c>
    </row>
    <row r="482" spans="19:19">
      <c r="S482" s="46" t="s">
        <v>6</v>
      </c>
    </row>
    <row r="483" spans="19:19">
      <c r="S483" s="46" t="s">
        <v>6</v>
      </c>
    </row>
    <row r="484" spans="19:19">
      <c r="S484" s="46" t="s">
        <v>6</v>
      </c>
    </row>
    <row r="485" spans="19:19">
      <c r="S485" s="46" t="s">
        <v>6</v>
      </c>
    </row>
    <row r="486" spans="19:19">
      <c r="S486" s="46" t="s">
        <v>6</v>
      </c>
    </row>
    <row r="487" spans="19:19">
      <c r="S487" s="46" t="s">
        <v>6</v>
      </c>
    </row>
    <row r="488" spans="19:19">
      <c r="S488" s="46" t="s">
        <v>6</v>
      </c>
    </row>
    <row r="489" spans="19:19">
      <c r="S489" s="46" t="s">
        <v>6</v>
      </c>
    </row>
    <row r="490" spans="19:19">
      <c r="S490" s="46" t="s">
        <v>6</v>
      </c>
    </row>
    <row r="491" spans="19:19">
      <c r="S491" s="46" t="s">
        <v>6</v>
      </c>
    </row>
    <row r="492" spans="19:19">
      <c r="S492" s="46" t="s">
        <v>6</v>
      </c>
    </row>
    <row r="493" spans="19:19">
      <c r="S493" s="46" t="s">
        <v>6</v>
      </c>
    </row>
    <row r="494" spans="19:19">
      <c r="S494" s="46" t="s">
        <v>6</v>
      </c>
    </row>
    <row r="495" spans="19:19">
      <c r="S495" s="46" t="s">
        <v>6</v>
      </c>
    </row>
    <row r="496" spans="19:19">
      <c r="S496" s="46" t="s">
        <v>6</v>
      </c>
    </row>
    <row r="497" spans="19:19">
      <c r="S497" s="46" t="s">
        <v>6</v>
      </c>
    </row>
    <row r="498" spans="19:19">
      <c r="S498" s="46" t="s">
        <v>6</v>
      </c>
    </row>
    <row r="499" spans="19:19">
      <c r="S499" s="46" t="s">
        <v>6</v>
      </c>
    </row>
    <row r="500" spans="19:19">
      <c r="S500" s="46" t="s">
        <v>6</v>
      </c>
    </row>
    <row r="501" spans="19:19">
      <c r="S501" s="46" t="s">
        <v>6</v>
      </c>
    </row>
    <row r="502" spans="19:19">
      <c r="S502" s="46" t="s">
        <v>6</v>
      </c>
    </row>
    <row r="503" spans="19:19">
      <c r="S503" s="46" t="s">
        <v>6</v>
      </c>
    </row>
    <row r="504" spans="19:19">
      <c r="S504" s="46" t="s">
        <v>6</v>
      </c>
    </row>
    <row r="505" spans="19:19">
      <c r="S505" s="46" t="s">
        <v>6</v>
      </c>
    </row>
    <row r="506" spans="19:19">
      <c r="S506" s="46" t="s">
        <v>6</v>
      </c>
    </row>
    <row r="507" spans="19:19">
      <c r="S507" s="46" t="s">
        <v>6</v>
      </c>
    </row>
    <row r="508" spans="19:19">
      <c r="S508" s="46" t="s">
        <v>6</v>
      </c>
    </row>
    <row r="509" spans="19:19">
      <c r="S509" s="46" t="s">
        <v>6</v>
      </c>
    </row>
    <row r="510" spans="19:19">
      <c r="S510" s="46" t="s">
        <v>6</v>
      </c>
    </row>
    <row r="511" spans="19:19">
      <c r="S511" s="46" t="s">
        <v>6</v>
      </c>
    </row>
    <row r="512" spans="19:19">
      <c r="S512" s="46" t="s">
        <v>6</v>
      </c>
    </row>
    <row r="513" spans="19:19">
      <c r="S513" s="46" t="s">
        <v>6</v>
      </c>
    </row>
    <row r="514" spans="19:19">
      <c r="S514" s="46" t="s">
        <v>6</v>
      </c>
    </row>
    <row r="515" spans="19:19">
      <c r="S515" s="46" t="s">
        <v>6</v>
      </c>
    </row>
    <row r="516" spans="19:19">
      <c r="S516" s="46" t="s">
        <v>6</v>
      </c>
    </row>
    <row r="517" spans="19:19">
      <c r="S517" s="46" t="s">
        <v>6</v>
      </c>
    </row>
    <row r="518" spans="19:19">
      <c r="S518" s="46" t="s">
        <v>6</v>
      </c>
    </row>
    <row r="519" spans="19:19">
      <c r="S519" s="46" t="s">
        <v>6</v>
      </c>
    </row>
    <row r="520" spans="19:19">
      <c r="S520" s="46" t="s">
        <v>6</v>
      </c>
    </row>
    <row r="521" spans="19:19">
      <c r="S521" s="46" t="s">
        <v>6</v>
      </c>
    </row>
    <row r="522" spans="19:19">
      <c r="S522" s="46" t="s">
        <v>6</v>
      </c>
    </row>
    <row r="523" spans="19:19">
      <c r="S523" s="46" t="s">
        <v>6</v>
      </c>
    </row>
    <row r="524" spans="19:19">
      <c r="S524" s="46" t="s">
        <v>6</v>
      </c>
    </row>
    <row r="525" spans="19:19">
      <c r="S525" s="46" t="s">
        <v>6</v>
      </c>
    </row>
    <row r="526" spans="19:19">
      <c r="S526" s="46" t="s">
        <v>6</v>
      </c>
    </row>
    <row r="527" spans="19:19">
      <c r="S527" s="46" t="s">
        <v>6</v>
      </c>
    </row>
    <row r="528" spans="19:19">
      <c r="S528" s="46" t="s">
        <v>6</v>
      </c>
    </row>
    <row r="529" spans="19:19">
      <c r="S529" s="46" t="s">
        <v>6</v>
      </c>
    </row>
    <row r="530" spans="19:19">
      <c r="S530" s="46" t="s">
        <v>6</v>
      </c>
    </row>
    <row r="531" spans="19:19">
      <c r="S531" s="46" t="s">
        <v>6</v>
      </c>
    </row>
    <row r="532" spans="19:19">
      <c r="S532" s="46" t="s">
        <v>6</v>
      </c>
    </row>
    <row r="533" spans="19:19">
      <c r="S533" s="46" t="s">
        <v>6</v>
      </c>
    </row>
    <row r="534" spans="19:19">
      <c r="S534" s="46" t="s">
        <v>6</v>
      </c>
    </row>
    <row r="535" spans="19:19">
      <c r="S535" s="46" t="s">
        <v>6</v>
      </c>
    </row>
    <row r="536" spans="19:19">
      <c r="S536" s="46" t="s">
        <v>6</v>
      </c>
    </row>
    <row r="537" spans="19:19">
      <c r="S537" s="46" t="s">
        <v>6</v>
      </c>
    </row>
    <row r="538" spans="19:19">
      <c r="S538" s="46" t="s">
        <v>6</v>
      </c>
    </row>
    <row r="539" spans="19:19">
      <c r="S539" s="46" t="s">
        <v>6</v>
      </c>
    </row>
    <row r="540" spans="19:19">
      <c r="S540" s="46" t="s">
        <v>6</v>
      </c>
    </row>
    <row r="541" spans="19:19">
      <c r="S541" s="46" t="s">
        <v>6</v>
      </c>
    </row>
    <row r="542" spans="19:19">
      <c r="S542" s="46" t="s">
        <v>6</v>
      </c>
    </row>
    <row r="543" spans="19:19">
      <c r="S543" s="46" t="s">
        <v>6</v>
      </c>
    </row>
    <row r="544" spans="19:19">
      <c r="S544" s="46" t="s">
        <v>6</v>
      </c>
    </row>
    <row r="545" spans="19:19">
      <c r="S545" s="46" t="s">
        <v>6</v>
      </c>
    </row>
    <row r="546" spans="19:19">
      <c r="S546" s="46" t="s">
        <v>6</v>
      </c>
    </row>
    <row r="547" spans="19:19">
      <c r="S547" s="46" t="s">
        <v>6</v>
      </c>
    </row>
    <row r="548" spans="19:19">
      <c r="S548" s="46" t="s">
        <v>6</v>
      </c>
    </row>
    <row r="549" spans="19:19">
      <c r="S549" s="46" t="s">
        <v>6</v>
      </c>
    </row>
    <row r="550" spans="19:19">
      <c r="S550" s="46" t="s">
        <v>6</v>
      </c>
    </row>
    <row r="551" spans="19:19">
      <c r="S551" s="46" t="s">
        <v>6</v>
      </c>
    </row>
    <row r="552" spans="19:19">
      <c r="S552" s="46" t="s">
        <v>6</v>
      </c>
    </row>
    <row r="553" spans="19:19">
      <c r="S553" s="46" t="s">
        <v>6</v>
      </c>
    </row>
    <row r="554" spans="19:19">
      <c r="S554" s="46" t="s">
        <v>6</v>
      </c>
    </row>
    <row r="555" spans="19:19">
      <c r="S555" s="46" t="s">
        <v>6</v>
      </c>
    </row>
    <row r="556" spans="19:19">
      <c r="S556" s="46" t="s">
        <v>6</v>
      </c>
    </row>
    <row r="557" spans="19:19">
      <c r="S557" s="46" t="s">
        <v>6</v>
      </c>
    </row>
    <row r="558" spans="19:19">
      <c r="S558" s="46" t="s">
        <v>6</v>
      </c>
    </row>
    <row r="559" spans="19:19">
      <c r="S559" s="46" t="s">
        <v>6</v>
      </c>
    </row>
    <row r="560" spans="19:19">
      <c r="S560" s="46" t="s">
        <v>6</v>
      </c>
    </row>
    <row r="561" spans="19:19">
      <c r="S561" s="46" t="s">
        <v>6</v>
      </c>
    </row>
    <row r="562" spans="19:19">
      <c r="S562" s="46" t="s">
        <v>6</v>
      </c>
    </row>
    <row r="563" spans="19:19">
      <c r="S563" s="46" t="s">
        <v>6</v>
      </c>
    </row>
    <row r="564" spans="19:19">
      <c r="S564" s="46" t="s">
        <v>6</v>
      </c>
    </row>
    <row r="565" spans="19:19">
      <c r="S565" s="46" t="s">
        <v>6</v>
      </c>
    </row>
    <row r="566" spans="19:19">
      <c r="S566" s="46" t="s">
        <v>6</v>
      </c>
    </row>
    <row r="567" spans="19:19">
      <c r="S567" s="46" t="s">
        <v>6</v>
      </c>
    </row>
    <row r="568" spans="19:19">
      <c r="S568" s="46" t="s">
        <v>6</v>
      </c>
    </row>
    <row r="569" spans="19:19">
      <c r="S569" s="46" t="s">
        <v>6</v>
      </c>
    </row>
    <row r="570" spans="19:19">
      <c r="S570" s="46" t="s">
        <v>6</v>
      </c>
    </row>
    <row r="571" spans="19:19">
      <c r="S571" s="46" t="s">
        <v>6</v>
      </c>
    </row>
    <row r="572" spans="19:19">
      <c r="S572" s="46" t="s">
        <v>6</v>
      </c>
    </row>
    <row r="573" spans="19:19">
      <c r="S573" s="46" t="s">
        <v>6</v>
      </c>
    </row>
    <row r="574" spans="19:19">
      <c r="S574" s="46" t="s">
        <v>6</v>
      </c>
    </row>
    <row r="575" spans="19:19">
      <c r="S575" s="46" t="s">
        <v>6</v>
      </c>
    </row>
    <row r="576" spans="19:19">
      <c r="S576" s="46" t="s">
        <v>6</v>
      </c>
    </row>
    <row r="577" spans="19:19">
      <c r="S577" s="46" t="s">
        <v>6</v>
      </c>
    </row>
    <row r="578" spans="19:19">
      <c r="S578" s="46" t="s">
        <v>6</v>
      </c>
    </row>
    <row r="579" spans="19:19">
      <c r="S579" s="46" t="s">
        <v>6</v>
      </c>
    </row>
    <row r="580" spans="19:19">
      <c r="S580" s="46" t="s">
        <v>6</v>
      </c>
    </row>
    <row r="581" spans="19:19">
      <c r="S581" s="46" t="s">
        <v>6</v>
      </c>
    </row>
    <row r="582" spans="19:19">
      <c r="S582" s="46" t="s">
        <v>6</v>
      </c>
    </row>
    <row r="583" spans="19:19">
      <c r="S583" s="46" t="s">
        <v>6</v>
      </c>
    </row>
    <row r="584" spans="19:19">
      <c r="S584" s="46" t="s">
        <v>6</v>
      </c>
    </row>
    <row r="585" spans="19:19">
      <c r="S585" s="46" t="s">
        <v>6</v>
      </c>
    </row>
    <row r="586" spans="19:19">
      <c r="S586" s="46" t="s">
        <v>6</v>
      </c>
    </row>
    <row r="587" spans="19:19">
      <c r="S587" s="46" t="s">
        <v>6</v>
      </c>
    </row>
    <row r="588" spans="19:19">
      <c r="S588" s="46" t="s">
        <v>6</v>
      </c>
    </row>
    <row r="589" spans="19:19">
      <c r="S589" s="46" t="s">
        <v>6</v>
      </c>
    </row>
    <row r="590" spans="19:19">
      <c r="S590" s="46" t="s">
        <v>6</v>
      </c>
    </row>
    <row r="591" spans="19:19">
      <c r="S591" s="46" t="s">
        <v>6</v>
      </c>
    </row>
    <row r="592" spans="19:19">
      <c r="S592" s="46" t="s">
        <v>6</v>
      </c>
    </row>
    <row r="593" spans="19:19">
      <c r="S593" s="46" t="s">
        <v>6</v>
      </c>
    </row>
    <row r="594" spans="19:19">
      <c r="S594" s="46" t="s">
        <v>6</v>
      </c>
    </row>
    <row r="595" spans="19:19">
      <c r="S595" s="46" t="s">
        <v>6</v>
      </c>
    </row>
    <row r="596" spans="19:19">
      <c r="S596" s="46" t="s">
        <v>6</v>
      </c>
    </row>
    <row r="597" spans="19:19">
      <c r="S597" s="46" t="s">
        <v>6</v>
      </c>
    </row>
    <row r="598" spans="19:19">
      <c r="S598" s="46" t="s">
        <v>6</v>
      </c>
    </row>
    <row r="599" spans="19:19">
      <c r="S599" s="46" t="s">
        <v>6</v>
      </c>
    </row>
    <row r="600" spans="19:19">
      <c r="S600" s="46" t="s">
        <v>6</v>
      </c>
    </row>
    <row r="601" spans="19:19">
      <c r="S601" s="46" t="s">
        <v>6</v>
      </c>
    </row>
    <row r="602" spans="19:19">
      <c r="S602" s="46" t="s">
        <v>6</v>
      </c>
    </row>
    <row r="603" spans="19:19">
      <c r="S603" s="46" t="s">
        <v>6</v>
      </c>
    </row>
    <row r="604" spans="19:19">
      <c r="S604" s="46" t="s">
        <v>6</v>
      </c>
    </row>
    <row r="605" spans="19:19">
      <c r="S605" s="46" t="s">
        <v>6</v>
      </c>
    </row>
    <row r="606" spans="19:19">
      <c r="S606" s="46" t="s">
        <v>6</v>
      </c>
    </row>
    <row r="607" spans="19:19">
      <c r="S607" s="46" t="s">
        <v>6</v>
      </c>
    </row>
    <row r="608" spans="19:19">
      <c r="S608" s="46" t="s">
        <v>6</v>
      </c>
    </row>
    <row r="609" spans="19:19">
      <c r="S609" s="46" t="s">
        <v>6</v>
      </c>
    </row>
    <row r="610" spans="19:19">
      <c r="S610" s="46" t="s">
        <v>6</v>
      </c>
    </row>
    <row r="611" spans="19:19">
      <c r="S611" s="46" t="s">
        <v>6</v>
      </c>
    </row>
    <row r="612" spans="19:19">
      <c r="S612" s="46" t="s">
        <v>6</v>
      </c>
    </row>
    <row r="613" spans="19:19">
      <c r="S613" s="46" t="s">
        <v>6</v>
      </c>
    </row>
    <row r="614" spans="19:19">
      <c r="S614" s="46" t="s">
        <v>6</v>
      </c>
    </row>
    <row r="615" spans="19:19">
      <c r="S615" s="46" t="s">
        <v>6</v>
      </c>
    </row>
    <row r="616" spans="19:19">
      <c r="S616" s="46" t="s">
        <v>6</v>
      </c>
    </row>
    <row r="617" spans="19:19">
      <c r="S617" s="46" t="s">
        <v>6</v>
      </c>
    </row>
    <row r="618" spans="19:19">
      <c r="S618" s="46" t="s">
        <v>6</v>
      </c>
    </row>
    <row r="619" spans="19:19">
      <c r="S619" s="46" t="s">
        <v>6</v>
      </c>
    </row>
    <row r="620" spans="19:19">
      <c r="S620" s="46" t="s">
        <v>6</v>
      </c>
    </row>
    <row r="621" spans="19:19">
      <c r="S621" s="46" t="s">
        <v>6</v>
      </c>
    </row>
    <row r="622" spans="19:19">
      <c r="S622" s="46" t="s">
        <v>6</v>
      </c>
    </row>
    <row r="623" spans="19:19">
      <c r="S623" s="46" t="s">
        <v>6</v>
      </c>
    </row>
    <row r="624" spans="19:19">
      <c r="S624" s="46" t="s">
        <v>6</v>
      </c>
    </row>
    <row r="625" spans="19:19">
      <c r="S625" s="46" t="s">
        <v>6</v>
      </c>
    </row>
    <row r="626" spans="19:19">
      <c r="S626" s="46" t="s">
        <v>6</v>
      </c>
    </row>
    <row r="627" spans="19:19">
      <c r="S627" s="46" t="s">
        <v>6</v>
      </c>
    </row>
    <row r="628" spans="19:19">
      <c r="S628" s="46" t="s">
        <v>6</v>
      </c>
    </row>
    <row r="629" spans="19:19">
      <c r="S629" s="46" t="s">
        <v>6</v>
      </c>
    </row>
    <row r="630" spans="19:19">
      <c r="S630" s="46" t="s">
        <v>6</v>
      </c>
    </row>
    <row r="631" spans="19:19">
      <c r="S631" s="46" t="s">
        <v>6</v>
      </c>
    </row>
    <row r="632" spans="19:19">
      <c r="S632" s="46" t="s">
        <v>6</v>
      </c>
    </row>
    <row r="633" spans="19:19">
      <c r="S633" s="46" t="s">
        <v>6</v>
      </c>
    </row>
    <row r="634" spans="19:19">
      <c r="S634" s="46" t="s">
        <v>6</v>
      </c>
    </row>
    <row r="635" spans="19:19">
      <c r="S635" s="46" t="s">
        <v>6</v>
      </c>
    </row>
    <row r="636" spans="19:19">
      <c r="S636" s="46" t="s">
        <v>6</v>
      </c>
    </row>
    <row r="637" spans="19:19">
      <c r="S637" s="46" t="s">
        <v>6</v>
      </c>
    </row>
    <row r="638" spans="19:19">
      <c r="S638" s="46" t="s">
        <v>6</v>
      </c>
    </row>
    <row r="639" spans="19:19">
      <c r="S639" s="46" t="s">
        <v>6</v>
      </c>
    </row>
    <row r="640" spans="19:19">
      <c r="S640" s="46" t="s">
        <v>6</v>
      </c>
    </row>
    <row r="641" spans="19:19">
      <c r="S641" s="46" t="s">
        <v>6</v>
      </c>
    </row>
    <row r="642" spans="19:19">
      <c r="S642" s="46" t="s">
        <v>6</v>
      </c>
    </row>
    <row r="643" spans="19:19">
      <c r="S643" s="46" t="s">
        <v>6</v>
      </c>
    </row>
    <row r="644" spans="19:19">
      <c r="S644" s="46" t="s">
        <v>6</v>
      </c>
    </row>
    <row r="645" spans="19:19">
      <c r="S645" s="46" t="s">
        <v>6</v>
      </c>
    </row>
    <row r="646" spans="19:19">
      <c r="S646" s="46" t="s">
        <v>6</v>
      </c>
    </row>
    <row r="647" spans="19:19">
      <c r="S647" s="46" t="s">
        <v>6</v>
      </c>
    </row>
    <row r="648" spans="19:19">
      <c r="S648" s="46" t="s">
        <v>6</v>
      </c>
    </row>
    <row r="649" spans="19:19">
      <c r="S649" s="46" t="s">
        <v>6</v>
      </c>
    </row>
    <row r="650" spans="19:19">
      <c r="S650" s="46" t="s">
        <v>6</v>
      </c>
    </row>
    <row r="651" spans="19:19">
      <c r="S651" s="46" t="s">
        <v>6</v>
      </c>
    </row>
    <row r="652" spans="19:19">
      <c r="S652" s="46" t="s">
        <v>6</v>
      </c>
    </row>
    <row r="653" spans="19:19">
      <c r="S653" s="46" t="s">
        <v>6</v>
      </c>
    </row>
    <row r="654" spans="19:19">
      <c r="S654" s="46" t="s">
        <v>6</v>
      </c>
    </row>
    <row r="655" spans="19:19">
      <c r="S655" s="46" t="s">
        <v>6</v>
      </c>
    </row>
    <row r="656" spans="19:19">
      <c r="S656" s="46" t="s">
        <v>6</v>
      </c>
    </row>
    <row r="657" spans="19:19">
      <c r="S657" s="46" t="s">
        <v>6</v>
      </c>
    </row>
    <row r="658" spans="19:19">
      <c r="S658" s="46" t="s">
        <v>6</v>
      </c>
    </row>
    <row r="659" spans="19:19">
      <c r="S659" s="46" t="s">
        <v>6</v>
      </c>
    </row>
    <row r="660" spans="19:19">
      <c r="S660" s="46" t="s">
        <v>6</v>
      </c>
    </row>
    <row r="661" spans="19:19">
      <c r="S661" s="46" t="s">
        <v>6</v>
      </c>
    </row>
    <row r="662" spans="19:19">
      <c r="S662" s="46" t="s">
        <v>6</v>
      </c>
    </row>
    <row r="663" spans="19:19">
      <c r="S663" s="46" t="s">
        <v>6</v>
      </c>
    </row>
    <row r="664" spans="19:19">
      <c r="S664" s="46" t="s">
        <v>6</v>
      </c>
    </row>
    <row r="665" spans="19:19">
      <c r="S665" s="46" t="s">
        <v>6</v>
      </c>
    </row>
    <row r="666" spans="19:19">
      <c r="S666" s="46" t="s">
        <v>6</v>
      </c>
    </row>
    <row r="667" spans="19:19">
      <c r="S667" s="46" t="s">
        <v>6</v>
      </c>
    </row>
    <row r="668" spans="19:19">
      <c r="S668" s="46" t="s">
        <v>6</v>
      </c>
    </row>
    <row r="669" spans="19:19">
      <c r="S669" s="46" t="s">
        <v>6</v>
      </c>
    </row>
    <row r="670" spans="19:19">
      <c r="S670" s="46" t="s">
        <v>6</v>
      </c>
    </row>
    <row r="671" spans="19:19">
      <c r="S671" s="46" t="s">
        <v>6</v>
      </c>
    </row>
    <row r="672" spans="19:19">
      <c r="S672" s="46" t="s">
        <v>6</v>
      </c>
    </row>
    <row r="673" spans="19:19">
      <c r="S673" s="46" t="s">
        <v>6</v>
      </c>
    </row>
    <row r="674" spans="19:19">
      <c r="S674" s="46" t="s">
        <v>6</v>
      </c>
    </row>
    <row r="675" spans="19:19">
      <c r="S675" s="46" t="s">
        <v>6</v>
      </c>
    </row>
    <row r="676" spans="19:19">
      <c r="S676" s="46" t="s">
        <v>6</v>
      </c>
    </row>
    <row r="677" spans="19:19">
      <c r="S677" s="46" t="s">
        <v>6</v>
      </c>
    </row>
    <row r="678" spans="19:19">
      <c r="S678" s="46" t="s">
        <v>6</v>
      </c>
    </row>
    <row r="679" spans="19:19">
      <c r="S679" s="46" t="s">
        <v>6</v>
      </c>
    </row>
    <row r="680" spans="19:19">
      <c r="S680" s="46" t="s">
        <v>6</v>
      </c>
    </row>
    <row r="681" spans="19:19">
      <c r="S681" s="46" t="s">
        <v>6</v>
      </c>
    </row>
    <row r="682" spans="19:19">
      <c r="S682" s="46" t="s">
        <v>6</v>
      </c>
    </row>
    <row r="683" spans="19:19">
      <c r="S683" s="46" t="s">
        <v>6</v>
      </c>
    </row>
    <row r="684" spans="19:19">
      <c r="S684" s="46" t="s">
        <v>6</v>
      </c>
    </row>
    <row r="685" spans="19:19">
      <c r="S685" s="46" t="s">
        <v>6</v>
      </c>
    </row>
    <row r="686" spans="19:19">
      <c r="S686" s="46" t="s">
        <v>6</v>
      </c>
    </row>
    <row r="687" spans="19:19">
      <c r="S687" s="46" t="s">
        <v>6</v>
      </c>
    </row>
    <row r="688" spans="19:19">
      <c r="S688" s="46" t="s">
        <v>6</v>
      </c>
    </row>
    <row r="689" spans="19:19">
      <c r="S689" s="46" t="s">
        <v>6</v>
      </c>
    </row>
    <row r="690" spans="19:19">
      <c r="S690" s="46" t="s">
        <v>6</v>
      </c>
    </row>
    <row r="691" spans="19:19">
      <c r="S691" s="46" t="s">
        <v>6</v>
      </c>
    </row>
    <row r="692" spans="19:19">
      <c r="S692" s="46" t="s">
        <v>6</v>
      </c>
    </row>
    <row r="693" spans="19:19">
      <c r="S693" s="46" t="s">
        <v>6</v>
      </c>
    </row>
    <row r="694" spans="19:19">
      <c r="S694" s="46" t="s">
        <v>6</v>
      </c>
    </row>
    <row r="695" spans="19:19">
      <c r="S695" s="46" t="s">
        <v>6</v>
      </c>
    </row>
    <row r="696" spans="19:19">
      <c r="S696" s="46" t="s">
        <v>6</v>
      </c>
    </row>
    <row r="697" spans="19:19">
      <c r="S697" s="46" t="s">
        <v>6</v>
      </c>
    </row>
    <row r="698" spans="19:19">
      <c r="S698" s="46" t="s">
        <v>6</v>
      </c>
    </row>
    <row r="699" spans="19:19">
      <c r="S699" s="46" t="s">
        <v>6</v>
      </c>
    </row>
    <row r="700" spans="19:19">
      <c r="S700" s="46" t="s">
        <v>6</v>
      </c>
    </row>
    <row r="701" spans="19:19">
      <c r="S701" s="46" t="s">
        <v>6</v>
      </c>
    </row>
    <row r="702" spans="19:19">
      <c r="S702" s="46" t="s">
        <v>6</v>
      </c>
    </row>
    <row r="703" spans="19:19">
      <c r="S703" s="46" t="s">
        <v>6</v>
      </c>
    </row>
    <row r="704" spans="19:19">
      <c r="S704" s="46" t="s">
        <v>6</v>
      </c>
    </row>
    <row r="705" spans="19:19">
      <c r="S705" s="46" t="s">
        <v>6</v>
      </c>
    </row>
    <row r="706" spans="19:19">
      <c r="S706" s="46" t="s">
        <v>6</v>
      </c>
    </row>
    <row r="707" spans="19:19">
      <c r="S707" s="46" t="s">
        <v>6</v>
      </c>
    </row>
    <row r="708" spans="19:19">
      <c r="S708" s="46" t="s">
        <v>6</v>
      </c>
    </row>
    <row r="709" spans="19:19">
      <c r="S709" s="46" t="s">
        <v>6</v>
      </c>
    </row>
    <row r="710" spans="19:19">
      <c r="S710" s="46" t="s">
        <v>6</v>
      </c>
    </row>
    <row r="711" spans="19:19">
      <c r="S711" s="46" t="s">
        <v>6</v>
      </c>
    </row>
    <row r="712" spans="19:19">
      <c r="S712" s="46" t="s">
        <v>6</v>
      </c>
    </row>
    <row r="713" spans="19:19">
      <c r="S713" s="46" t="s">
        <v>6</v>
      </c>
    </row>
    <row r="714" spans="19:19">
      <c r="S714" s="46" t="s">
        <v>6</v>
      </c>
    </row>
    <row r="715" spans="19:19">
      <c r="S715" s="46" t="s">
        <v>6</v>
      </c>
    </row>
    <row r="716" spans="19:19">
      <c r="S716" s="46" t="s">
        <v>6</v>
      </c>
    </row>
    <row r="717" spans="19:19">
      <c r="S717" s="46" t="s">
        <v>6</v>
      </c>
    </row>
    <row r="718" spans="19:19">
      <c r="S718" s="46" t="s">
        <v>6</v>
      </c>
    </row>
    <row r="719" spans="19:19">
      <c r="S719" s="46" t="s">
        <v>6</v>
      </c>
    </row>
    <row r="720" spans="19:19">
      <c r="S720" s="46" t="s">
        <v>6</v>
      </c>
    </row>
    <row r="721" spans="19:19">
      <c r="S721" s="46" t="s">
        <v>6</v>
      </c>
    </row>
    <row r="722" spans="19:19">
      <c r="S722" s="46" t="s">
        <v>6</v>
      </c>
    </row>
    <row r="723" spans="19:19">
      <c r="S723" s="46" t="s">
        <v>6</v>
      </c>
    </row>
    <row r="724" spans="19:19">
      <c r="S724" s="46" t="s">
        <v>6</v>
      </c>
    </row>
    <row r="725" spans="19:19">
      <c r="S725" s="46" t="s">
        <v>6</v>
      </c>
    </row>
    <row r="726" spans="19:19">
      <c r="S726" s="46" t="s">
        <v>6</v>
      </c>
    </row>
    <row r="727" spans="19:19">
      <c r="S727" s="46" t="s">
        <v>6</v>
      </c>
    </row>
    <row r="728" spans="19:19">
      <c r="S728" s="46" t="s">
        <v>6</v>
      </c>
    </row>
    <row r="729" spans="19:19">
      <c r="S729" s="46" t="s">
        <v>6</v>
      </c>
    </row>
    <row r="730" spans="19:19">
      <c r="S730" s="46" t="s">
        <v>6</v>
      </c>
    </row>
    <row r="731" spans="19:19">
      <c r="S731" s="46" t="s">
        <v>6</v>
      </c>
    </row>
    <row r="732" spans="19:19">
      <c r="S732" s="46" t="s">
        <v>6</v>
      </c>
    </row>
    <row r="733" spans="19:19">
      <c r="S733" s="46" t="s">
        <v>6</v>
      </c>
    </row>
    <row r="734" spans="19:19">
      <c r="S734" s="46" t="s">
        <v>6</v>
      </c>
    </row>
    <row r="735" spans="19:19">
      <c r="S735" s="46" t="s">
        <v>6</v>
      </c>
    </row>
    <row r="736" spans="19:19">
      <c r="S736" s="46" t="s">
        <v>6</v>
      </c>
    </row>
    <row r="737" spans="19:19">
      <c r="S737" s="46" t="s">
        <v>6</v>
      </c>
    </row>
    <row r="738" spans="19:19">
      <c r="S738" s="46" t="s">
        <v>6</v>
      </c>
    </row>
    <row r="739" spans="19:19">
      <c r="S739" s="46" t="s">
        <v>6</v>
      </c>
    </row>
    <row r="740" spans="19:19">
      <c r="S740" s="46" t="s">
        <v>6</v>
      </c>
    </row>
    <row r="741" spans="19:19">
      <c r="S741" s="46" t="s">
        <v>6</v>
      </c>
    </row>
    <row r="742" spans="19:19">
      <c r="S742" s="46" t="s">
        <v>6</v>
      </c>
    </row>
    <row r="743" spans="19:19">
      <c r="S743" s="46" t="s">
        <v>6</v>
      </c>
    </row>
    <row r="744" spans="19:19">
      <c r="S744" s="46" t="s">
        <v>6</v>
      </c>
    </row>
    <row r="745" spans="19:19">
      <c r="S745" s="46" t="s">
        <v>6</v>
      </c>
    </row>
    <row r="746" spans="19:19">
      <c r="S746" s="46" t="s">
        <v>6</v>
      </c>
    </row>
    <row r="747" spans="19:19">
      <c r="S747" s="46" t="s">
        <v>6</v>
      </c>
    </row>
    <row r="748" spans="19:19">
      <c r="S748" s="46" t="s">
        <v>6</v>
      </c>
    </row>
    <row r="749" spans="19:19">
      <c r="S749" s="46" t="s">
        <v>6</v>
      </c>
    </row>
    <row r="750" spans="19:19">
      <c r="S750" s="46" t="s">
        <v>6</v>
      </c>
    </row>
    <row r="751" spans="19:19">
      <c r="S751" s="46" t="s">
        <v>6</v>
      </c>
    </row>
    <row r="752" spans="19:19">
      <c r="S752" s="46" t="s">
        <v>6</v>
      </c>
    </row>
    <row r="753" spans="19:19">
      <c r="S753" s="46" t="s">
        <v>6</v>
      </c>
    </row>
    <row r="754" spans="19:19">
      <c r="S754" s="46" t="s">
        <v>6</v>
      </c>
    </row>
    <row r="755" spans="19:19">
      <c r="S755" s="46" t="s">
        <v>6</v>
      </c>
    </row>
    <row r="756" spans="19:19">
      <c r="S756" s="46" t="s">
        <v>6</v>
      </c>
    </row>
    <row r="757" spans="19:19">
      <c r="S757" s="46" t="s">
        <v>6</v>
      </c>
    </row>
    <row r="758" spans="19:19">
      <c r="S758" s="46" t="s">
        <v>6</v>
      </c>
    </row>
    <row r="759" spans="19:19">
      <c r="S759" s="46" t="s">
        <v>6</v>
      </c>
    </row>
    <row r="760" spans="19:19">
      <c r="S760" s="46" t="s">
        <v>6</v>
      </c>
    </row>
    <row r="761" spans="19:19">
      <c r="S761" s="46" t="s">
        <v>6</v>
      </c>
    </row>
    <row r="762" spans="19:19">
      <c r="S762" s="46" t="s">
        <v>6</v>
      </c>
    </row>
    <row r="763" spans="19:19">
      <c r="S763" s="46" t="s">
        <v>6</v>
      </c>
    </row>
    <row r="764" spans="19:19">
      <c r="S764" s="46" t="s">
        <v>6</v>
      </c>
    </row>
    <row r="765" spans="19:19">
      <c r="S765" s="46" t="s">
        <v>6</v>
      </c>
    </row>
    <row r="766" spans="19:19">
      <c r="S766" s="46" t="s">
        <v>6</v>
      </c>
    </row>
    <row r="767" spans="19:19">
      <c r="S767" s="46" t="s">
        <v>6</v>
      </c>
    </row>
    <row r="768" spans="19:19">
      <c r="S768" s="46" t="s">
        <v>6</v>
      </c>
    </row>
    <row r="769" spans="19:19">
      <c r="S769" s="46" t="s">
        <v>6</v>
      </c>
    </row>
    <row r="770" spans="19:19">
      <c r="S770" s="46" t="s">
        <v>6</v>
      </c>
    </row>
    <row r="771" spans="19:19">
      <c r="S771" s="46" t="s">
        <v>6</v>
      </c>
    </row>
    <row r="772" spans="19:19">
      <c r="S772" s="46" t="s">
        <v>6</v>
      </c>
    </row>
    <row r="773" spans="19:19">
      <c r="S773" s="46" t="s">
        <v>6</v>
      </c>
    </row>
    <row r="774" spans="19:19">
      <c r="S774" s="46" t="s">
        <v>6</v>
      </c>
    </row>
    <row r="775" spans="19:19">
      <c r="S775" s="46" t="s">
        <v>6</v>
      </c>
    </row>
    <row r="776" spans="19:19">
      <c r="S776" s="46" t="s">
        <v>6</v>
      </c>
    </row>
    <row r="777" spans="19:19">
      <c r="S777" s="46" t="s">
        <v>6</v>
      </c>
    </row>
    <row r="778" spans="19:19">
      <c r="S778" s="46" t="s">
        <v>6</v>
      </c>
    </row>
    <row r="779" spans="19:19">
      <c r="S779" s="46" t="s">
        <v>6</v>
      </c>
    </row>
    <row r="780" spans="19:19">
      <c r="S780" s="46" t="s">
        <v>6</v>
      </c>
    </row>
    <row r="781" spans="19:19">
      <c r="S781" s="46" t="s">
        <v>6</v>
      </c>
    </row>
    <row r="782" spans="19:19">
      <c r="S782" s="46" t="s">
        <v>6</v>
      </c>
    </row>
    <row r="783" spans="19:19">
      <c r="S783" s="46" t="s">
        <v>6</v>
      </c>
    </row>
    <row r="784" spans="19:19">
      <c r="S784" s="46" t="s">
        <v>6</v>
      </c>
    </row>
    <row r="785" spans="19:19">
      <c r="S785" s="46" t="s">
        <v>6</v>
      </c>
    </row>
    <row r="786" spans="19:19">
      <c r="S786" s="46" t="s">
        <v>6</v>
      </c>
    </row>
    <row r="787" spans="19:19">
      <c r="S787" s="46" t="s">
        <v>6</v>
      </c>
    </row>
    <row r="788" spans="19:19">
      <c r="S788" s="46" t="s">
        <v>6</v>
      </c>
    </row>
    <row r="789" spans="19:19">
      <c r="S789" s="46" t="s">
        <v>6</v>
      </c>
    </row>
    <row r="790" spans="19:19">
      <c r="S790" s="46" t="s">
        <v>6</v>
      </c>
    </row>
    <row r="791" spans="19:19">
      <c r="S791" s="46" t="s">
        <v>6</v>
      </c>
    </row>
    <row r="792" spans="19:19">
      <c r="S792" s="46" t="s">
        <v>6</v>
      </c>
    </row>
    <row r="793" spans="19:19">
      <c r="S793" s="46" t="s">
        <v>6</v>
      </c>
    </row>
    <row r="794" spans="19:19">
      <c r="S794" s="46" t="s">
        <v>6</v>
      </c>
    </row>
    <row r="795" spans="19:19">
      <c r="S795" s="46" t="s">
        <v>6</v>
      </c>
    </row>
    <row r="796" spans="19:19">
      <c r="S796" s="46" t="s">
        <v>6</v>
      </c>
    </row>
    <row r="797" spans="19:19">
      <c r="S797" s="46" t="s">
        <v>6</v>
      </c>
    </row>
    <row r="798" spans="19:19">
      <c r="S798" s="46" t="s">
        <v>6</v>
      </c>
    </row>
    <row r="799" spans="19:19">
      <c r="S799" s="46" t="s">
        <v>6</v>
      </c>
    </row>
    <row r="800" spans="19:19">
      <c r="S800" s="46" t="s">
        <v>6</v>
      </c>
    </row>
    <row r="801" spans="19:19">
      <c r="S801" s="46" t="s">
        <v>6</v>
      </c>
    </row>
    <row r="802" spans="19:19">
      <c r="S802" s="46" t="s">
        <v>6</v>
      </c>
    </row>
    <row r="803" spans="19:19">
      <c r="S803" s="46" t="s">
        <v>6</v>
      </c>
    </row>
    <row r="804" spans="19:19">
      <c r="S804" s="46" t="s">
        <v>6</v>
      </c>
    </row>
    <row r="805" spans="19:19">
      <c r="S805" s="46" t="s">
        <v>6</v>
      </c>
    </row>
    <row r="806" spans="19:19">
      <c r="S806" s="46" t="s">
        <v>6</v>
      </c>
    </row>
    <row r="807" spans="19:19">
      <c r="S807" s="46" t="s">
        <v>6</v>
      </c>
    </row>
    <row r="808" spans="19:19">
      <c r="S808" s="46" t="s">
        <v>6</v>
      </c>
    </row>
    <row r="809" spans="19:19">
      <c r="S809" s="46" t="s">
        <v>6</v>
      </c>
    </row>
    <row r="810" spans="19:19">
      <c r="S810" s="46" t="s">
        <v>6</v>
      </c>
    </row>
    <row r="811" spans="19:19">
      <c r="S811" s="46" t="s">
        <v>6</v>
      </c>
    </row>
    <row r="812" spans="19:19">
      <c r="S812" s="46" t="s">
        <v>6</v>
      </c>
    </row>
    <row r="813" spans="19:19">
      <c r="S813" s="46" t="s">
        <v>6</v>
      </c>
    </row>
    <row r="814" spans="19:19">
      <c r="S814" s="46" t="s">
        <v>6</v>
      </c>
    </row>
    <row r="815" spans="19:19">
      <c r="S815" s="46" t="s">
        <v>6</v>
      </c>
    </row>
    <row r="816" spans="19:19">
      <c r="S816" s="46" t="s">
        <v>6</v>
      </c>
    </row>
    <row r="817" spans="19:19">
      <c r="S817" s="46" t="s">
        <v>6</v>
      </c>
    </row>
    <row r="818" spans="19:19">
      <c r="S818" s="46" t="s">
        <v>6</v>
      </c>
    </row>
    <row r="819" spans="19:19">
      <c r="S819" s="46" t="s">
        <v>6</v>
      </c>
    </row>
    <row r="820" spans="19:19">
      <c r="S820" s="46" t="s">
        <v>6</v>
      </c>
    </row>
    <row r="821" spans="19:19">
      <c r="S821" s="46" t="s">
        <v>6</v>
      </c>
    </row>
    <row r="822" spans="19:19">
      <c r="S822" s="46" t="s">
        <v>6</v>
      </c>
    </row>
    <row r="823" spans="19:19">
      <c r="S823" s="46" t="s">
        <v>6</v>
      </c>
    </row>
    <row r="824" spans="19:19">
      <c r="S824" s="46" t="s">
        <v>6</v>
      </c>
    </row>
    <row r="825" spans="19:19">
      <c r="S825" s="46" t="s">
        <v>6</v>
      </c>
    </row>
    <row r="826" spans="19:19">
      <c r="S826" s="46" t="s">
        <v>6</v>
      </c>
    </row>
    <row r="827" spans="19:19">
      <c r="S827" s="46" t="s">
        <v>6</v>
      </c>
    </row>
    <row r="828" spans="19:19">
      <c r="S828" s="46" t="s">
        <v>6</v>
      </c>
    </row>
    <row r="829" spans="19:19">
      <c r="S829" s="46" t="s">
        <v>6</v>
      </c>
    </row>
    <row r="830" spans="19:19">
      <c r="S830" s="46" t="s">
        <v>6</v>
      </c>
    </row>
    <row r="831" spans="19:19">
      <c r="S831" s="46" t="s">
        <v>6</v>
      </c>
    </row>
    <row r="832" spans="19:19">
      <c r="S832" s="46" t="s">
        <v>6</v>
      </c>
    </row>
    <row r="833" spans="19:19">
      <c r="S833" s="46" t="s">
        <v>6</v>
      </c>
    </row>
    <row r="834" spans="19:19">
      <c r="S834" s="46" t="s">
        <v>6</v>
      </c>
    </row>
    <row r="835" spans="19:19">
      <c r="S835" s="46" t="s">
        <v>6</v>
      </c>
    </row>
    <row r="836" spans="19:19">
      <c r="S836" s="46" t="s">
        <v>6</v>
      </c>
    </row>
    <row r="837" spans="19:19">
      <c r="S837" s="46" t="s">
        <v>6</v>
      </c>
    </row>
    <row r="838" spans="19:19">
      <c r="S838" s="46" t="s">
        <v>6</v>
      </c>
    </row>
    <row r="839" spans="19:19">
      <c r="S839" s="46" t="s">
        <v>6</v>
      </c>
    </row>
    <row r="840" spans="19:19">
      <c r="S840" s="46" t="s">
        <v>6</v>
      </c>
    </row>
    <row r="841" spans="19:19">
      <c r="S841" s="46" t="s">
        <v>6</v>
      </c>
    </row>
    <row r="842" spans="19:19">
      <c r="S842" s="46" t="s">
        <v>6</v>
      </c>
    </row>
    <row r="843" spans="19:19">
      <c r="S843" s="46" t="s">
        <v>6</v>
      </c>
    </row>
    <row r="844" spans="19:19">
      <c r="S844" s="46" t="s">
        <v>6</v>
      </c>
    </row>
    <row r="845" spans="19:19">
      <c r="S845" s="46" t="s">
        <v>6</v>
      </c>
    </row>
    <row r="846" spans="19:19">
      <c r="S846" s="46" t="s">
        <v>6</v>
      </c>
    </row>
    <row r="847" spans="19:19">
      <c r="S847" s="46" t="s">
        <v>6</v>
      </c>
    </row>
    <row r="848" spans="19:19">
      <c r="S848" s="46" t="s">
        <v>6</v>
      </c>
    </row>
    <row r="849" spans="19:19">
      <c r="S849" s="46" t="s">
        <v>6</v>
      </c>
    </row>
    <row r="850" spans="19:19">
      <c r="S850" s="46" t="s">
        <v>6</v>
      </c>
    </row>
    <row r="851" spans="19:19">
      <c r="S851" s="46" t="s">
        <v>6</v>
      </c>
    </row>
    <row r="852" spans="19:19">
      <c r="S852" s="46" t="s">
        <v>6</v>
      </c>
    </row>
    <row r="853" spans="19:19">
      <c r="S853" s="46" t="s">
        <v>6</v>
      </c>
    </row>
    <row r="854" spans="19:19">
      <c r="S854" s="46" t="s">
        <v>6</v>
      </c>
    </row>
    <row r="855" spans="19:19">
      <c r="S855" s="46" t="s">
        <v>6</v>
      </c>
    </row>
    <row r="856" spans="19:19">
      <c r="S856" s="46" t="s">
        <v>6</v>
      </c>
    </row>
    <row r="857" spans="19:19">
      <c r="S857" s="46" t="s">
        <v>6</v>
      </c>
    </row>
    <row r="858" spans="19:19">
      <c r="S858" s="46" t="s">
        <v>6</v>
      </c>
    </row>
    <row r="859" spans="19:19">
      <c r="S859" s="46" t="s">
        <v>6</v>
      </c>
    </row>
    <row r="860" spans="19:19">
      <c r="S860" s="46" t="s">
        <v>6</v>
      </c>
    </row>
    <row r="861" spans="19:19">
      <c r="S861" s="46" t="s">
        <v>6</v>
      </c>
    </row>
    <row r="862" spans="19:19">
      <c r="S862" s="46" t="s">
        <v>6</v>
      </c>
    </row>
    <row r="863" spans="19:19">
      <c r="S863" s="46" t="s">
        <v>6</v>
      </c>
    </row>
    <row r="864" spans="19:19">
      <c r="S864" s="46" t="s">
        <v>6</v>
      </c>
    </row>
    <row r="865" spans="19:19">
      <c r="S865" s="46" t="s">
        <v>6</v>
      </c>
    </row>
    <row r="866" spans="19:19">
      <c r="S866" s="46" t="s">
        <v>6</v>
      </c>
    </row>
    <row r="867" spans="19:19">
      <c r="S867" s="46" t="s">
        <v>6</v>
      </c>
    </row>
    <row r="868" spans="19:19">
      <c r="S868" s="46" t="s">
        <v>6</v>
      </c>
    </row>
    <row r="869" spans="19:19">
      <c r="S869" s="46" t="s">
        <v>6</v>
      </c>
    </row>
    <row r="870" spans="19:19">
      <c r="S870" s="46" t="s">
        <v>6</v>
      </c>
    </row>
    <row r="871" spans="19:19">
      <c r="S871" s="46" t="s">
        <v>6</v>
      </c>
    </row>
    <row r="872" spans="19:19">
      <c r="S872" s="46" t="s">
        <v>6</v>
      </c>
    </row>
    <row r="873" spans="19:19">
      <c r="S873" s="46" t="s">
        <v>6</v>
      </c>
    </row>
    <row r="874" spans="19:19">
      <c r="S874" s="46" t="s">
        <v>6</v>
      </c>
    </row>
    <row r="875" spans="19:19">
      <c r="S875" s="46" t="s">
        <v>6</v>
      </c>
    </row>
    <row r="876" spans="19:19">
      <c r="S876" s="46" t="s">
        <v>6</v>
      </c>
    </row>
    <row r="877" spans="19:19">
      <c r="S877" s="46" t="s">
        <v>6</v>
      </c>
    </row>
    <row r="878" spans="19:19">
      <c r="S878" s="46" t="s">
        <v>6</v>
      </c>
    </row>
    <row r="879" spans="19:19">
      <c r="S879" s="46" t="s">
        <v>6</v>
      </c>
    </row>
    <row r="880" spans="19:19">
      <c r="S880" s="46" t="s">
        <v>6</v>
      </c>
    </row>
    <row r="881" spans="19:19">
      <c r="S881" s="46" t="s">
        <v>6</v>
      </c>
    </row>
    <row r="882" spans="19:19">
      <c r="S882" s="46" t="s">
        <v>6</v>
      </c>
    </row>
    <row r="883" spans="19:19">
      <c r="S883" s="46" t="s">
        <v>6</v>
      </c>
    </row>
    <row r="884" spans="19:19">
      <c r="S884" s="46" t="s">
        <v>6</v>
      </c>
    </row>
    <row r="885" spans="19:19">
      <c r="S885" s="46" t="s">
        <v>6</v>
      </c>
    </row>
    <row r="886" spans="19:19">
      <c r="S886" s="46" t="s">
        <v>6</v>
      </c>
    </row>
    <row r="887" spans="19:19">
      <c r="S887" s="46" t="s">
        <v>6</v>
      </c>
    </row>
    <row r="888" spans="19:19">
      <c r="S888" s="46" t="s">
        <v>6</v>
      </c>
    </row>
    <row r="889" spans="19:19">
      <c r="S889" s="46" t="s">
        <v>6</v>
      </c>
    </row>
    <row r="890" spans="19:19">
      <c r="S890" s="46" t="s">
        <v>6</v>
      </c>
    </row>
    <row r="891" spans="19:19">
      <c r="S891" s="46" t="s">
        <v>6</v>
      </c>
    </row>
    <row r="892" spans="19:19">
      <c r="S892" s="46" t="s">
        <v>6</v>
      </c>
    </row>
    <row r="893" spans="19:19">
      <c r="S893" s="46" t="s">
        <v>6</v>
      </c>
    </row>
    <row r="894" spans="19:19">
      <c r="S894" s="46" t="s">
        <v>6</v>
      </c>
    </row>
    <row r="895" spans="19:19">
      <c r="S895" s="46" t="s">
        <v>6</v>
      </c>
    </row>
    <row r="896" spans="19:19">
      <c r="S896" s="46" t="s">
        <v>6</v>
      </c>
    </row>
    <row r="897" spans="19:19">
      <c r="S897" s="46" t="s">
        <v>6</v>
      </c>
    </row>
    <row r="898" spans="19:19">
      <c r="S898" s="46" t="s">
        <v>6</v>
      </c>
    </row>
    <row r="899" spans="19:19">
      <c r="S899" s="46" t="s">
        <v>6</v>
      </c>
    </row>
    <row r="900" spans="19:19">
      <c r="S900" s="46" t="s">
        <v>6</v>
      </c>
    </row>
    <row r="901" spans="19:19">
      <c r="S901" s="46" t="s">
        <v>6</v>
      </c>
    </row>
    <row r="902" spans="19:19">
      <c r="S902" s="46" t="s">
        <v>6</v>
      </c>
    </row>
    <row r="903" spans="19:19">
      <c r="S903" s="46" t="s">
        <v>6</v>
      </c>
    </row>
    <row r="904" spans="19:19">
      <c r="S904" s="46" t="s">
        <v>6</v>
      </c>
    </row>
    <row r="905" spans="19:19">
      <c r="S905" s="46" t="s">
        <v>6</v>
      </c>
    </row>
    <row r="906" spans="19:19">
      <c r="S906" s="46" t="s">
        <v>6</v>
      </c>
    </row>
    <row r="907" spans="19:19">
      <c r="S907" s="46" t="s">
        <v>6</v>
      </c>
    </row>
    <row r="908" spans="19:19">
      <c r="S908" s="46" t="s">
        <v>6</v>
      </c>
    </row>
    <row r="909" spans="19:19">
      <c r="S909" s="46" t="s">
        <v>6</v>
      </c>
    </row>
    <row r="910" spans="19:19">
      <c r="S910" s="46" t="s">
        <v>6</v>
      </c>
    </row>
    <row r="911" spans="19:19">
      <c r="S911" s="46" t="s">
        <v>6</v>
      </c>
    </row>
    <row r="912" spans="19:19">
      <c r="S912" s="46" t="s">
        <v>6</v>
      </c>
    </row>
    <row r="913" spans="19:19">
      <c r="S913" s="46" t="s">
        <v>6</v>
      </c>
    </row>
    <row r="914" spans="19:19">
      <c r="S914" s="46" t="s">
        <v>6</v>
      </c>
    </row>
    <row r="915" spans="19:19">
      <c r="S915" s="46" t="s">
        <v>6</v>
      </c>
    </row>
    <row r="916" spans="19:19">
      <c r="S916" s="46" t="s">
        <v>6</v>
      </c>
    </row>
    <row r="917" spans="19:19">
      <c r="S917" s="46" t="s">
        <v>6</v>
      </c>
    </row>
    <row r="918" spans="19:19">
      <c r="S918" s="46" t="s">
        <v>6</v>
      </c>
    </row>
    <row r="919" spans="19:19">
      <c r="S919" s="46" t="s">
        <v>6</v>
      </c>
    </row>
    <row r="920" spans="19:19">
      <c r="S920" s="46" t="s">
        <v>6</v>
      </c>
    </row>
    <row r="921" spans="19:19">
      <c r="S921" s="46" t="s">
        <v>6</v>
      </c>
    </row>
    <row r="922" spans="19:19">
      <c r="S922" s="46" t="s">
        <v>6</v>
      </c>
    </row>
    <row r="923" spans="19:19">
      <c r="S923" s="46" t="s">
        <v>6</v>
      </c>
    </row>
    <row r="924" spans="19:19">
      <c r="S924" s="46" t="s">
        <v>6</v>
      </c>
    </row>
    <row r="925" spans="19:19">
      <c r="S925" s="46" t="s">
        <v>6</v>
      </c>
    </row>
    <row r="926" spans="19:19">
      <c r="S926" s="46" t="s">
        <v>6</v>
      </c>
    </row>
    <row r="927" spans="19:19">
      <c r="S927" s="46" t="s">
        <v>6</v>
      </c>
    </row>
    <row r="928" spans="19:19">
      <c r="S928" s="46" t="s">
        <v>6</v>
      </c>
    </row>
    <row r="929" spans="19:19">
      <c r="S929" s="46" t="s">
        <v>6</v>
      </c>
    </row>
    <row r="930" spans="19:19">
      <c r="S930" s="46" t="s">
        <v>6</v>
      </c>
    </row>
    <row r="931" spans="19:19">
      <c r="S931" s="46" t="s">
        <v>6</v>
      </c>
    </row>
    <row r="932" spans="19:19">
      <c r="S932" s="46" t="s">
        <v>6</v>
      </c>
    </row>
    <row r="933" spans="19:19">
      <c r="S933" s="46" t="s">
        <v>6</v>
      </c>
    </row>
    <row r="934" spans="19:19">
      <c r="S934" s="46" t="s">
        <v>6</v>
      </c>
    </row>
    <row r="935" spans="19:19">
      <c r="S935" s="46" t="s">
        <v>6</v>
      </c>
    </row>
    <row r="936" spans="19:19">
      <c r="S936" s="46" t="s">
        <v>6</v>
      </c>
    </row>
    <row r="937" spans="19:19">
      <c r="S937" s="46" t="s">
        <v>6</v>
      </c>
    </row>
    <row r="938" spans="19:19">
      <c r="S938" s="46" t="s">
        <v>6</v>
      </c>
    </row>
    <row r="939" spans="19:19">
      <c r="S939" s="46" t="s">
        <v>6</v>
      </c>
    </row>
    <row r="940" spans="19:19">
      <c r="S940" s="46" t="s">
        <v>6</v>
      </c>
    </row>
    <row r="941" spans="19:19">
      <c r="S941" s="46" t="s">
        <v>6</v>
      </c>
    </row>
    <row r="942" spans="19:19">
      <c r="S942" s="46" t="s">
        <v>6</v>
      </c>
    </row>
    <row r="943" spans="19:19">
      <c r="S943" s="46" t="s">
        <v>6</v>
      </c>
    </row>
    <row r="944" spans="19:19">
      <c r="S944" s="46" t="s">
        <v>6</v>
      </c>
    </row>
    <row r="945" spans="19:19">
      <c r="S945" s="46" t="s">
        <v>6</v>
      </c>
    </row>
    <row r="946" spans="19:19">
      <c r="S946" s="46" t="s">
        <v>6</v>
      </c>
    </row>
    <row r="947" spans="19:19">
      <c r="S947" s="46" t="s">
        <v>6</v>
      </c>
    </row>
    <row r="948" spans="19:19">
      <c r="S948" s="46" t="s">
        <v>6</v>
      </c>
    </row>
    <row r="949" spans="19:19">
      <c r="S949" s="46" t="s">
        <v>6</v>
      </c>
    </row>
    <row r="950" spans="19:19">
      <c r="S950" s="46" t="s">
        <v>6</v>
      </c>
    </row>
    <row r="951" spans="19:19">
      <c r="S951" s="46" t="s">
        <v>6</v>
      </c>
    </row>
    <row r="952" spans="19:19">
      <c r="S952" s="46" t="s">
        <v>6</v>
      </c>
    </row>
    <row r="953" spans="19:19">
      <c r="S953" s="46" t="s">
        <v>6</v>
      </c>
    </row>
    <row r="954" spans="19:19">
      <c r="S954" s="46" t="s">
        <v>6</v>
      </c>
    </row>
    <row r="955" spans="19:19">
      <c r="S955" s="46" t="s">
        <v>6</v>
      </c>
    </row>
    <row r="956" spans="19:19">
      <c r="S956" s="46" t="s">
        <v>6</v>
      </c>
    </row>
    <row r="957" spans="19:19">
      <c r="S957" s="46" t="s">
        <v>6</v>
      </c>
    </row>
    <row r="958" spans="19:19">
      <c r="S958" s="46" t="s">
        <v>6</v>
      </c>
    </row>
    <row r="959" spans="19:19">
      <c r="S959" s="46" t="s">
        <v>6</v>
      </c>
    </row>
    <row r="960" spans="19:19">
      <c r="S960" s="46" t="s">
        <v>6</v>
      </c>
    </row>
    <row r="961" spans="19:19">
      <c r="S961" s="46" t="s">
        <v>6</v>
      </c>
    </row>
    <row r="962" spans="19:19">
      <c r="S962" s="46" t="s">
        <v>6</v>
      </c>
    </row>
    <row r="963" spans="19:19">
      <c r="S963" s="46" t="s">
        <v>6</v>
      </c>
    </row>
    <row r="964" spans="19:19">
      <c r="S964" s="46" t="s">
        <v>6</v>
      </c>
    </row>
    <row r="965" spans="19:19">
      <c r="S965" s="46" t="s">
        <v>6</v>
      </c>
    </row>
    <row r="966" spans="19:19">
      <c r="S966" s="46" t="s">
        <v>6</v>
      </c>
    </row>
    <row r="967" spans="19:19">
      <c r="S967" s="46" t="s">
        <v>6</v>
      </c>
    </row>
    <row r="968" spans="19:19">
      <c r="S968" s="46" t="s">
        <v>6</v>
      </c>
    </row>
    <row r="969" spans="19:19">
      <c r="S969" s="46" t="s">
        <v>6</v>
      </c>
    </row>
    <row r="970" spans="19:19">
      <c r="S970" s="46" t="s">
        <v>6</v>
      </c>
    </row>
    <row r="971" spans="19:19">
      <c r="S971" s="46" t="s">
        <v>6</v>
      </c>
    </row>
    <row r="972" spans="19:19">
      <c r="S972" s="46" t="s">
        <v>6</v>
      </c>
    </row>
    <row r="973" spans="19:19">
      <c r="S973" s="46" t="s">
        <v>6</v>
      </c>
    </row>
    <row r="974" spans="19:19">
      <c r="S974" s="46" t="s">
        <v>6</v>
      </c>
    </row>
    <row r="975" spans="19:19">
      <c r="S975" s="46" t="s">
        <v>6</v>
      </c>
    </row>
    <row r="976" spans="19:19">
      <c r="S976" s="46" t="s">
        <v>6</v>
      </c>
    </row>
    <row r="977" spans="19:19">
      <c r="S977" s="46" t="s">
        <v>6</v>
      </c>
    </row>
    <row r="978" spans="19:19">
      <c r="S978" s="46" t="s">
        <v>6</v>
      </c>
    </row>
    <row r="979" spans="19:19">
      <c r="S979" s="46" t="s">
        <v>6</v>
      </c>
    </row>
    <row r="980" spans="19:19">
      <c r="S980" s="46" t="s">
        <v>6</v>
      </c>
    </row>
    <row r="981" spans="19:19">
      <c r="S981" s="46" t="s">
        <v>6</v>
      </c>
    </row>
    <row r="982" spans="19:19">
      <c r="S982" s="46" t="s">
        <v>6</v>
      </c>
    </row>
    <row r="983" spans="19:19">
      <c r="S983" s="46" t="s">
        <v>6</v>
      </c>
    </row>
    <row r="984" spans="19:19">
      <c r="S984" s="46" t="s">
        <v>6</v>
      </c>
    </row>
    <row r="985" spans="19:19">
      <c r="S985" s="46" t="s">
        <v>6</v>
      </c>
    </row>
    <row r="986" spans="19:19">
      <c r="S986" s="46" t="s">
        <v>6</v>
      </c>
    </row>
    <row r="987" spans="19:19">
      <c r="S987" s="46" t="s">
        <v>6</v>
      </c>
    </row>
    <row r="988" spans="19:19">
      <c r="S988" s="46" t="s">
        <v>6</v>
      </c>
    </row>
    <row r="989" spans="19:19">
      <c r="S989" s="46" t="s">
        <v>6</v>
      </c>
    </row>
    <row r="990" spans="19:19">
      <c r="S990" s="46" t="s">
        <v>6</v>
      </c>
    </row>
    <row r="991" spans="19:19">
      <c r="S991" s="46" t="s">
        <v>6</v>
      </c>
    </row>
    <row r="992" spans="19:19">
      <c r="S992" s="46" t="s">
        <v>6</v>
      </c>
    </row>
    <row r="993" spans="19:19">
      <c r="S993" s="46" t="s">
        <v>6</v>
      </c>
    </row>
    <row r="994" spans="19:19">
      <c r="S994" s="46" t="s">
        <v>6</v>
      </c>
    </row>
    <row r="995" spans="19:19">
      <c r="S995" s="46" t="s">
        <v>6</v>
      </c>
    </row>
    <row r="996" spans="19:19">
      <c r="S996" s="46" t="s">
        <v>6</v>
      </c>
    </row>
    <row r="997" spans="19:19">
      <c r="S997" s="46" t="s">
        <v>6</v>
      </c>
    </row>
    <row r="998" spans="19:19">
      <c r="S998" s="46" t="s">
        <v>6</v>
      </c>
    </row>
    <row r="999" spans="19:19">
      <c r="S999" s="46" t="s">
        <v>6</v>
      </c>
    </row>
    <row r="1000" spans="19:19">
      <c r="S1000" s="46" t="s">
        <v>6</v>
      </c>
    </row>
    <row r="1001" spans="19:19">
      <c r="S1001" s="46" t="s">
        <v>6</v>
      </c>
    </row>
    <row r="1002" spans="19:19">
      <c r="S1002" s="46" t="s">
        <v>6</v>
      </c>
    </row>
    <row r="1003" spans="19:19">
      <c r="S1003" s="46" t="s">
        <v>6</v>
      </c>
    </row>
    <row r="1004" spans="19:19">
      <c r="S1004" s="46" t="s">
        <v>6</v>
      </c>
    </row>
    <row r="1005" spans="19:19">
      <c r="S1005" s="46" t="s">
        <v>6</v>
      </c>
    </row>
    <row r="1006" spans="19:19">
      <c r="S1006" s="46" t="s">
        <v>6</v>
      </c>
    </row>
    <row r="1007" spans="19:19">
      <c r="S1007" s="46" t="s">
        <v>6</v>
      </c>
    </row>
    <row r="1008" spans="19:19">
      <c r="S1008" s="46" t="s">
        <v>6</v>
      </c>
    </row>
    <row r="1009" spans="19:19">
      <c r="S1009" s="46" t="s">
        <v>6</v>
      </c>
    </row>
    <row r="1010" spans="19:19">
      <c r="S1010" s="46" t="s">
        <v>6</v>
      </c>
    </row>
    <row r="1011" spans="19:19">
      <c r="S1011" s="46" t="s">
        <v>6</v>
      </c>
    </row>
    <row r="1012" spans="19:19">
      <c r="S1012" s="46" t="s">
        <v>6</v>
      </c>
    </row>
    <row r="1013" spans="19:19">
      <c r="S1013" s="46" t="s">
        <v>6</v>
      </c>
    </row>
    <row r="1014" spans="19:19">
      <c r="S1014" s="46" t="s">
        <v>6</v>
      </c>
    </row>
    <row r="1015" spans="19:19">
      <c r="S1015" s="46" t="s">
        <v>6</v>
      </c>
    </row>
    <row r="1016" spans="19:19">
      <c r="S1016" s="46" t="s">
        <v>6</v>
      </c>
    </row>
    <row r="1017" spans="19:19">
      <c r="S1017" s="46" t="s">
        <v>6</v>
      </c>
    </row>
    <row r="1018" spans="19:19">
      <c r="S1018" s="46" t="s">
        <v>6</v>
      </c>
    </row>
    <row r="1019" spans="19:19">
      <c r="S1019" s="46" t="s">
        <v>6</v>
      </c>
    </row>
    <row r="1020" spans="19:19">
      <c r="S1020" s="46" t="s">
        <v>6</v>
      </c>
    </row>
    <row r="1021" spans="19:19">
      <c r="S1021" s="46" t="s">
        <v>6</v>
      </c>
    </row>
    <row r="1022" spans="19:19">
      <c r="S1022" s="46" t="s">
        <v>6</v>
      </c>
    </row>
    <row r="1023" spans="19:19">
      <c r="S1023" s="46" t="s">
        <v>6</v>
      </c>
    </row>
    <row r="1024" spans="19:19">
      <c r="S1024" s="46" t="s">
        <v>6</v>
      </c>
    </row>
    <row r="1025" spans="19:19">
      <c r="S1025" s="46" t="s">
        <v>6</v>
      </c>
    </row>
    <row r="1026" spans="19:19">
      <c r="S1026" s="46" t="s">
        <v>6</v>
      </c>
    </row>
    <row r="1027" spans="19:19">
      <c r="S1027" s="46" t="s">
        <v>6</v>
      </c>
    </row>
    <row r="1028" spans="19:19">
      <c r="S1028" s="46" t="s">
        <v>6</v>
      </c>
    </row>
    <row r="1029" spans="19:19">
      <c r="S1029" s="46" t="s">
        <v>6</v>
      </c>
    </row>
    <row r="1030" spans="19:19">
      <c r="S1030" s="46" t="s">
        <v>6</v>
      </c>
    </row>
    <row r="1031" spans="19:19">
      <c r="S1031" s="46" t="s">
        <v>6</v>
      </c>
    </row>
    <row r="1032" spans="19:19">
      <c r="S1032" s="46" t="s">
        <v>6</v>
      </c>
    </row>
    <row r="1033" spans="19:19">
      <c r="S1033" s="46" t="s">
        <v>6</v>
      </c>
    </row>
    <row r="1034" spans="19:19">
      <c r="S1034" s="46" t="s">
        <v>6</v>
      </c>
    </row>
    <row r="1035" spans="19:19">
      <c r="S1035" s="46" t="s">
        <v>6</v>
      </c>
    </row>
    <row r="1036" spans="19:19">
      <c r="S1036" s="46" t="s">
        <v>6</v>
      </c>
    </row>
    <row r="1037" spans="19:19">
      <c r="S1037" s="46" t="s">
        <v>6</v>
      </c>
    </row>
    <row r="1038" spans="19:19">
      <c r="S1038" s="46" t="s">
        <v>6</v>
      </c>
    </row>
    <row r="1039" spans="19:19">
      <c r="S1039" s="46" t="s">
        <v>6</v>
      </c>
    </row>
    <row r="1040" spans="19:19">
      <c r="S1040" s="46" t="s">
        <v>6</v>
      </c>
    </row>
    <row r="1041" spans="19:19">
      <c r="S1041" s="46" t="s">
        <v>6</v>
      </c>
    </row>
    <row r="1042" spans="19:19">
      <c r="S1042" s="46" t="s">
        <v>6</v>
      </c>
    </row>
    <row r="1043" spans="19:19">
      <c r="S1043" s="46" t="s">
        <v>6</v>
      </c>
    </row>
    <row r="1044" spans="19:19">
      <c r="S1044" s="46" t="s">
        <v>6</v>
      </c>
    </row>
    <row r="1045" spans="19:19">
      <c r="S1045" s="46" t="s">
        <v>6</v>
      </c>
    </row>
    <row r="1046" spans="19:19">
      <c r="S1046" s="46" t="s">
        <v>6</v>
      </c>
    </row>
    <row r="1047" spans="19:19">
      <c r="S1047" s="46" t="s">
        <v>6</v>
      </c>
    </row>
    <row r="1048" spans="19:19">
      <c r="S1048" s="46" t="s">
        <v>6</v>
      </c>
    </row>
    <row r="1049" spans="19:19">
      <c r="S1049" s="46" t="s">
        <v>6</v>
      </c>
    </row>
    <row r="1050" spans="19:19">
      <c r="S1050" s="46" t="s">
        <v>6</v>
      </c>
    </row>
    <row r="1051" spans="19:19">
      <c r="S1051" s="46" t="s">
        <v>6</v>
      </c>
    </row>
    <row r="1052" spans="19:19">
      <c r="S1052" s="46" t="s">
        <v>6</v>
      </c>
    </row>
    <row r="1053" spans="19:19">
      <c r="S1053" s="46" t="s">
        <v>6</v>
      </c>
    </row>
    <row r="1054" spans="19:19">
      <c r="S1054" s="46" t="s">
        <v>6</v>
      </c>
    </row>
    <row r="1055" spans="19:19">
      <c r="S1055" s="46" t="s">
        <v>6</v>
      </c>
    </row>
    <row r="1056" spans="19:19">
      <c r="S1056" s="46" t="s">
        <v>6</v>
      </c>
    </row>
    <row r="1057" spans="19:19">
      <c r="S1057" s="46" t="s">
        <v>6</v>
      </c>
    </row>
    <row r="1058" spans="19:19">
      <c r="S1058" s="46" t="s">
        <v>6</v>
      </c>
    </row>
    <row r="1059" spans="19:19">
      <c r="S1059" s="46" t="s">
        <v>6</v>
      </c>
    </row>
    <row r="1060" spans="19:19">
      <c r="S1060" s="46" t="s">
        <v>6</v>
      </c>
    </row>
    <row r="1061" spans="19:19">
      <c r="S1061" s="46" t="s">
        <v>6</v>
      </c>
    </row>
    <row r="1062" spans="19:19">
      <c r="S1062" s="46" t="s">
        <v>6</v>
      </c>
    </row>
    <row r="1063" spans="19:19">
      <c r="S1063" s="46" t="s">
        <v>6</v>
      </c>
    </row>
    <row r="1064" spans="19:19">
      <c r="S1064" s="46" t="s">
        <v>6</v>
      </c>
    </row>
    <row r="1065" spans="19:19">
      <c r="S1065" s="46" t="s">
        <v>6</v>
      </c>
    </row>
    <row r="1066" spans="19:19">
      <c r="S1066" s="46" t="s">
        <v>6</v>
      </c>
    </row>
    <row r="1067" spans="19:19">
      <c r="S1067" s="46" t="s">
        <v>6</v>
      </c>
    </row>
    <row r="1068" spans="19:19">
      <c r="S1068" s="46" t="s">
        <v>6</v>
      </c>
    </row>
    <row r="1069" spans="19:19">
      <c r="S1069" s="46" t="s">
        <v>6</v>
      </c>
    </row>
    <row r="1070" spans="19:19">
      <c r="S1070" s="46" t="s">
        <v>6</v>
      </c>
    </row>
    <row r="1071" spans="19:19">
      <c r="S1071" s="46" t="s">
        <v>6</v>
      </c>
    </row>
    <row r="1072" spans="19:19">
      <c r="S1072" s="46" t="s">
        <v>6</v>
      </c>
    </row>
    <row r="1073" spans="19:19">
      <c r="S1073" s="46" t="s">
        <v>6</v>
      </c>
    </row>
    <row r="1074" spans="19:19">
      <c r="S1074" s="46" t="s">
        <v>6</v>
      </c>
    </row>
    <row r="1075" spans="19:19">
      <c r="S1075" s="46" t="s">
        <v>6</v>
      </c>
    </row>
    <row r="1076" spans="19:19">
      <c r="S1076" s="46" t="s">
        <v>6</v>
      </c>
    </row>
    <row r="1077" spans="19:19">
      <c r="S1077" s="46" t="s">
        <v>6</v>
      </c>
    </row>
    <row r="1078" spans="19:19">
      <c r="S1078" s="46" t="s">
        <v>6</v>
      </c>
    </row>
    <row r="1079" spans="19:19">
      <c r="S1079" s="46" t="s">
        <v>6</v>
      </c>
    </row>
    <row r="1080" spans="19:19">
      <c r="S1080" s="46" t="s">
        <v>6</v>
      </c>
    </row>
    <row r="1081" spans="19:19">
      <c r="S1081" s="46" t="s">
        <v>6</v>
      </c>
    </row>
    <row r="1082" spans="19:19">
      <c r="S1082" s="46" t="s">
        <v>6</v>
      </c>
    </row>
    <row r="1083" spans="19:19">
      <c r="S1083" s="46" t="s">
        <v>6</v>
      </c>
    </row>
    <row r="1084" spans="19:19">
      <c r="S1084" s="46" t="s">
        <v>6</v>
      </c>
    </row>
    <row r="1085" spans="19:19">
      <c r="S1085" s="46" t="s">
        <v>6</v>
      </c>
    </row>
    <row r="1086" spans="19:19">
      <c r="S1086" s="46" t="s">
        <v>6</v>
      </c>
    </row>
    <row r="1087" spans="19:19">
      <c r="S1087" s="46" t="s">
        <v>6</v>
      </c>
    </row>
    <row r="1088" spans="19:19">
      <c r="S1088" s="46" t="s">
        <v>6</v>
      </c>
    </row>
    <row r="1089" spans="19:19">
      <c r="S1089" s="46" t="s">
        <v>6</v>
      </c>
    </row>
    <row r="1090" spans="19:19">
      <c r="S1090" s="46" t="s">
        <v>6</v>
      </c>
    </row>
    <row r="1091" spans="19:19">
      <c r="S1091" s="46" t="s">
        <v>6</v>
      </c>
    </row>
    <row r="1092" spans="19:19">
      <c r="S1092" s="46" t="s">
        <v>6</v>
      </c>
    </row>
    <row r="1093" spans="19:19">
      <c r="S1093" s="46" t="s">
        <v>6</v>
      </c>
    </row>
    <row r="1094" spans="19:19">
      <c r="S1094" s="46" t="s">
        <v>6</v>
      </c>
    </row>
    <row r="1095" spans="19:19">
      <c r="S1095" s="46" t="s">
        <v>6</v>
      </c>
    </row>
    <row r="1096" spans="19:19">
      <c r="S1096" s="46" t="s">
        <v>6</v>
      </c>
    </row>
    <row r="1097" spans="19:19">
      <c r="S1097" s="46" t="s">
        <v>6</v>
      </c>
    </row>
    <row r="1098" spans="19:19">
      <c r="S1098" s="46" t="s">
        <v>6</v>
      </c>
    </row>
    <row r="1099" spans="19:19">
      <c r="S1099" s="46" t="s">
        <v>6</v>
      </c>
    </row>
    <row r="1100" spans="19:19">
      <c r="S1100" s="46" t="s">
        <v>6</v>
      </c>
    </row>
    <row r="1101" spans="19:19">
      <c r="S1101" s="46" t="s">
        <v>6</v>
      </c>
    </row>
    <row r="1102" spans="19:19">
      <c r="S1102" s="46" t="s">
        <v>6</v>
      </c>
    </row>
    <row r="1103" spans="19:19">
      <c r="S1103" s="46" t="s">
        <v>6</v>
      </c>
    </row>
    <row r="1104" spans="19:19">
      <c r="S1104" s="46" t="s">
        <v>6</v>
      </c>
    </row>
    <row r="1105" spans="19:19">
      <c r="S1105" s="46" t="s">
        <v>6</v>
      </c>
    </row>
    <row r="1106" spans="19:19">
      <c r="S1106" s="46" t="s">
        <v>6</v>
      </c>
    </row>
    <row r="1107" spans="19:19">
      <c r="S1107" s="46" t="s">
        <v>6</v>
      </c>
    </row>
    <row r="1108" spans="19:19">
      <c r="S1108" s="46" t="s">
        <v>6</v>
      </c>
    </row>
    <row r="1109" spans="19:19">
      <c r="S1109" s="46" t="s">
        <v>6</v>
      </c>
    </row>
    <row r="1110" spans="19:19">
      <c r="S1110" s="46" t="s">
        <v>6</v>
      </c>
    </row>
    <row r="1111" spans="19:19">
      <c r="S1111" s="46" t="s">
        <v>6</v>
      </c>
    </row>
    <row r="1112" spans="19:19">
      <c r="S1112" s="46" t="s">
        <v>6</v>
      </c>
    </row>
    <row r="1113" spans="19:19">
      <c r="S1113" s="46" t="s">
        <v>6</v>
      </c>
    </row>
    <row r="1114" spans="19:19">
      <c r="S1114" s="46" t="s">
        <v>6</v>
      </c>
    </row>
    <row r="1115" spans="19:19">
      <c r="S1115" s="46" t="s">
        <v>6</v>
      </c>
    </row>
    <row r="1116" spans="19:19">
      <c r="S1116" s="46" t="s">
        <v>6</v>
      </c>
    </row>
    <row r="1117" spans="19:19">
      <c r="S1117" s="46" t="s">
        <v>6</v>
      </c>
    </row>
    <row r="1118" spans="19:19">
      <c r="S1118" s="46" t="s">
        <v>6</v>
      </c>
    </row>
    <row r="1119" spans="19:19">
      <c r="S1119" s="46" t="s">
        <v>6</v>
      </c>
    </row>
    <row r="1120" spans="19:19">
      <c r="S1120" s="46" t="s">
        <v>6</v>
      </c>
    </row>
    <row r="1121" spans="19:19">
      <c r="S1121" s="46" t="s">
        <v>6</v>
      </c>
    </row>
    <row r="1122" spans="19:19">
      <c r="S1122" s="46" t="s">
        <v>6</v>
      </c>
    </row>
    <row r="1123" spans="19:19">
      <c r="S1123" s="46" t="s">
        <v>6</v>
      </c>
    </row>
    <row r="1124" spans="19:19">
      <c r="S1124" s="46" t="s">
        <v>6</v>
      </c>
    </row>
    <row r="1125" spans="19:19">
      <c r="S1125" s="46" t="s">
        <v>6</v>
      </c>
    </row>
    <row r="1126" spans="19:19">
      <c r="S1126" s="46" t="s">
        <v>6</v>
      </c>
    </row>
    <row r="1127" spans="19:19">
      <c r="S1127" s="46" t="s">
        <v>6</v>
      </c>
    </row>
    <row r="1128" spans="19:19">
      <c r="S1128" s="46" t="s">
        <v>6</v>
      </c>
    </row>
    <row r="1129" spans="19:19">
      <c r="S1129" s="46" t="s">
        <v>6</v>
      </c>
    </row>
    <row r="1130" spans="19:19">
      <c r="S1130" s="46" t="s">
        <v>6</v>
      </c>
    </row>
    <row r="1131" spans="19:19">
      <c r="S1131" s="46" t="s">
        <v>6</v>
      </c>
    </row>
    <row r="1132" spans="19:19">
      <c r="S1132" s="46" t="s">
        <v>6</v>
      </c>
    </row>
    <row r="1133" spans="19:19">
      <c r="S1133" s="46" t="s">
        <v>6</v>
      </c>
    </row>
    <row r="1134" spans="19:19">
      <c r="S1134" s="46" t="s">
        <v>6</v>
      </c>
    </row>
    <row r="1135" spans="19:19">
      <c r="S1135" s="46" t="s">
        <v>6</v>
      </c>
    </row>
    <row r="1136" spans="19:19">
      <c r="S1136" s="46" t="s">
        <v>6</v>
      </c>
    </row>
    <row r="1137" spans="19:19">
      <c r="S1137" s="46" t="s">
        <v>6</v>
      </c>
    </row>
    <row r="1138" spans="19:19">
      <c r="S1138" s="46" t="s">
        <v>6</v>
      </c>
    </row>
    <row r="1139" spans="19:19">
      <c r="S1139" s="46" t="s">
        <v>6</v>
      </c>
    </row>
    <row r="1140" spans="19:19">
      <c r="S1140" s="46" t="s">
        <v>6</v>
      </c>
    </row>
    <row r="1141" spans="19:19">
      <c r="S1141" s="46" t="s">
        <v>6</v>
      </c>
    </row>
    <row r="1142" spans="19:19">
      <c r="S1142" s="46" t="s">
        <v>6</v>
      </c>
    </row>
    <row r="1143" spans="19:19">
      <c r="S1143" s="46" t="s">
        <v>6</v>
      </c>
    </row>
    <row r="1144" spans="19:19">
      <c r="S1144" s="46" t="s">
        <v>6</v>
      </c>
    </row>
    <row r="1145" spans="19:19">
      <c r="S1145" s="46" t="s">
        <v>6</v>
      </c>
    </row>
    <row r="1146" spans="19:19">
      <c r="S1146" s="46" t="s">
        <v>6</v>
      </c>
    </row>
    <row r="1147" spans="19:19">
      <c r="S1147" s="46" t="s">
        <v>6</v>
      </c>
    </row>
    <row r="1148" spans="19:19">
      <c r="S1148" s="46" t="s">
        <v>6</v>
      </c>
    </row>
    <row r="1149" spans="19:19">
      <c r="S1149" s="46" t="s">
        <v>6</v>
      </c>
    </row>
    <row r="1150" spans="19:19">
      <c r="S1150" s="46" t="s">
        <v>6</v>
      </c>
    </row>
    <row r="1151" spans="19:19">
      <c r="S1151" s="46" t="s">
        <v>6</v>
      </c>
    </row>
  </sheetData>
  <mergeCells count="3">
    <mergeCell ref="B3:M3"/>
    <mergeCell ref="R1:W1"/>
    <mergeCell ref="T2:W2"/>
  </mergeCells>
  <phoneticPr fontId="1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T31"/>
  <sheetViews>
    <sheetView workbookViewId="0">
      <selection activeCell="O17" sqref="O17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0">
      <c r="B1" s="101" t="s">
        <v>348</v>
      </c>
      <c r="M1" s="101"/>
      <c r="N1" s="102" t="s">
        <v>349</v>
      </c>
    </row>
    <row r="2" spans="1:20">
      <c r="A2" s="48"/>
      <c r="B2" s="100" t="s">
        <v>517</v>
      </c>
      <c r="C2" s="48"/>
      <c r="D2" s="48"/>
      <c r="E2" s="48"/>
      <c r="F2" s="48"/>
      <c r="G2" s="48"/>
      <c r="H2" s="48"/>
      <c r="I2" s="48"/>
      <c r="M2" s="3" t="s">
        <v>53</v>
      </c>
      <c r="N2" s="3" t="s">
        <v>11</v>
      </c>
      <c r="O2" s="3" t="s">
        <v>41</v>
      </c>
      <c r="P2" s="3" t="s">
        <v>14</v>
      </c>
      <c r="R2" s="38" t="s">
        <v>83</v>
      </c>
    </row>
    <row r="3" spans="1:20">
      <c r="A3" s="48"/>
      <c r="B3" s="15"/>
      <c r="C3" s="48"/>
      <c r="D3" s="48"/>
      <c r="E3" s="48"/>
      <c r="F3" s="48"/>
      <c r="G3" s="48"/>
      <c r="H3" s="48"/>
      <c r="I3" s="48"/>
      <c r="M3" s="4"/>
      <c r="N3" s="4"/>
      <c r="O3" s="4" t="s">
        <v>19</v>
      </c>
      <c r="P3" s="4"/>
      <c r="Q3" s="2"/>
      <c r="R3" s="2"/>
      <c r="S3" s="2"/>
      <c r="T3" s="2"/>
    </row>
    <row r="4" spans="1:20">
      <c r="A4" s="3" t="s">
        <v>10</v>
      </c>
      <c r="B4" s="3" t="s">
        <v>11</v>
      </c>
      <c r="C4" s="3" t="s">
        <v>16</v>
      </c>
      <c r="D4" s="3" t="s">
        <v>17</v>
      </c>
      <c r="E4" s="60" t="s">
        <v>48</v>
      </c>
      <c r="F4" s="60" t="s">
        <v>14</v>
      </c>
      <c r="G4" s="3" t="s">
        <v>18</v>
      </c>
      <c r="H4" s="61" t="s">
        <v>7</v>
      </c>
      <c r="I4" s="61" t="s">
        <v>14</v>
      </c>
      <c r="M4" s="18" t="s">
        <v>54</v>
      </c>
      <c r="N4" s="39">
        <v>70402.378235510812</v>
      </c>
      <c r="O4" s="18">
        <v>21</v>
      </c>
      <c r="P4" s="40">
        <f t="shared" ref="P4:P10" si="0">O4*100000/N4</f>
        <v>29.828537794207133</v>
      </c>
      <c r="Q4" s="2"/>
      <c r="R4" s="80">
        <f>O4*100/O10</f>
        <v>7.2664359861591699</v>
      </c>
      <c r="S4" s="81"/>
      <c r="T4" s="82"/>
    </row>
    <row r="5" spans="1:20">
      <c r="A5" s="4"/>
      <c r="B5" s="4"/>
      <c r="C5" s="4" t="s">
        <v>19</v>
      </c>
      <c r="D5" s="4" t="s">
        <v>19</v>
      </c>
      <c r="E5" s="62" t="s">
        <v>8</v>
      </c>
      <c r="F5" s="62" t="s">
        <v>8</v>
      </c>
      <c r="G5" s="4" t="s">
        <v>19</v>
      </c>
      <c r="H5" s="63" t="s">
        <v>19</v>
      </c>
      <c r="I5" s="63" t="s">
        <v>9</v>
      </c>
      <c r="M5" s="18" t="s">
        <v>55</v>
      </c>
      <c r="N5" s="39">
        <v>75042.440353473663</v>
      </c>
      <c r="O5" s="18">
        <v>68</v>
      </c>
      <c r="P5" s="40">
        <f t="shared" si="0"/>
        <v>90.615390010903781</v>
      </c>
      <c r="R5" s="80">
        <f>O5*100/O10</f>
        <v>23.529411764705884</v>
      </c>
      <c r="S5" s="81"/>
      <c r="T5" s="82"/>
    </row>
    <row r="6" spans="1:20">
      <c r="A6" s="30" t="s">
        <v>22</v>
      </c>
      <c r="B6" s="5">
        <f>B7+B8</f>
        <v>156133</v>
      </c>
      <c r="C6" s="6">
        <f>C7+C8</f>
        <v>6</v>
      </c>
      <c r="D6" s="6">
        <f>D7+D8</f>
        <v>0</v>
      </c>
      <c r="E6" s="64">
        <f>C6+D6</f>
        <v>6</v>
      </c>
      <c r="F6" s="65">
        <f>E6*100000/B6</f>
        <v>3.842877546706974</v>
      </c>
      <c r="G6" s="6">
        <f>G7+G8</f>
        <v>5</v>
      </c>
      <c r="H6" s="66">
        <f>C6+D6+G6</f>
        <v>11</v>
      </c>
      <c r="I6" s="67">
        <f>H6*100000/B6</f>
        <v>7.0452755022961195</v>
      </c>
      <c r="M6" s="18" t="s">
        <v>37</v>
      </c>
      <c r="N6" s="39">
        <v>84248.338076132117</v>
      </c>
      <c r="O6" s="18">
        <v>76</v>
      </c>
      <c r="P6" s="40">
        <f t="shared" si="0"/>
        <v>90.209494614981722</v>
      </c>
      <c r="R6" s="80">
        <f>O6*100/O10</f>
        <v>26.297577854671282</v>
      </c>
      <c r="S6" s="83"/>
      <c r="T6" s="43">
        <f>R5+R6</f>
        <v>49.826989619377166</v>
      </c>
    </row>
    <row r="7" spans="1:20">
      <c r="A7" s="32" t="s">
        <v>66</v>
      </c>
      <c r="B7" s="7">
        <v>34554</v>
      </c>
      <c r="C7" s="8">
        <v>1</v>
      </c>
      <c r="D7" s="9">
        <v>0</v>
      </c>
      <c r="E7" s="68">
        <f>C7+D7</f>
        <v>1</v>
      </c>
      <c r="F7" s="69">
        <f>E7*100000/B7</f>
        <v>2.8940209527116978</v>
      </c>
      <c r="G7" s="10">
        <v>1</v>
      </c>
      <c r="H7" s="70">
        <f>C7+D7+G7</f>
        <v>2</v>
      </c>
      <c r="I7" s="71">
        <f>H7*100000/B7</f>
        <v>5.7880419054233956</v>
      </c>
      <c r="M7" s="18" t="s">
        <v>38</v>
      </c>
      <c r="N7" s="39">
        <v>199998.93546853634</v>
      </c>
      <c r="O7" s="18">
        <v>78</v>
      </c>
      <c r="P7" s="40">
        <f t="shared" si="0"/>
        <v>39.000207584740316</v>
      </c>
      <c r="R7" s="80">
        <f>O7*100/O10</f>
        <v>26.989619377162629</v>
      </c>
      <c r="S7" s="81"/>
      <c r="T7" s="82"/>
    </row>
    <row r="8" spans="1:20">
      <c r="A8" s="32" t="s">
        <v>23</v>
      </c>
      <c r="B8" s="7">
        <v>121579</v>
      </c>
      <c r="C8" s="8">
        <v>5</v>
      </c>
      <c r="D8" s="9">
        <v>0</v>
      </c>
      <c r="E8" s="68">
        <f t="shared" ref="E8:E27" si="1">C8+D8</f>
        <v>5</v>
      </c>
      <c r="F8" s="69">
        <f t="shared" ref="F8:F27" si="2">E8*100000/B8</f>
        <v>4.1125523322284279</v>
      </c>
      <c r="G8" s="10">
        <v>4</v>
      </c>
      <c r="H8" s="70">
        <f t="shared" ref="H8:H27" si="3">C8+D8+G8</f>
        <v>9</v>
      </c>
      <c r="I8" s="71">
        <f t="shared" ref="I8:I27" si="4">H8*100000/B8</f>
        <v>7.4025941980111698</v>
      </c>
      <c r="M8" s="18" t="s">
        <v>39</v>
      </c>
      <c r="N8" s="39">
        <v>444932</v>
      </c>
      <c r="O8" s="18">
        <v>36</v>
      </c>
      <c r="P8" s="40">
        <f t="shared" si="0"/>
        <v>8.0911240369314861</v>
      </c>
      <c r="R8" s="80">
        <f>O8*100/O10</f>
        <v>12.456747404844291</v>
      </c>
      <c r="S8" s="81"/>
      <c r="T8" s="82"/>
    </row>
    <row r="9" spans="1:20">
      <c r="A9" s="33" t="s">
        <v>24</v>
      </c>
      <c r="B9" s="12">
        <v>98345</v>
      </c>
      <c r="C9" s="8">
        <v>10</v>
      </c>
      <c r="D9" s="9">
        <v>0</v>
      </c>
      <c r="E9" s="68">
        <f t="shared" si="1"/>
        <v>10</v>
      </c>
      <c r="F9" s="69">
        <f t="shared" si="2"/>
        <v>10.16828511871473</v>
      </c>
      <c r="G9" s="10">
        <v>12</v>
      </c>
      <c r="H9" s="70">
        <f t="shared" si="3"/>
        <v>22</v>
      </c>
      <c r="I9" s="71">
        <f t="shared" si="4"/>
        <v>22.370227261172403</v>
      </c>
      <c r="M9" s="18" t="s">
        <v>40</v>
      </c>
      <c r="N9" s="39">
        <v>433946</v>
      </c>
      <c r="O9" s="18">
        <v>10</v>
      </c>
      <c r="P9" s="40">
        <f t="shared" si="0"/>
        <v>2.3044341922727711</v>
      </c>
      <c r="R9" s="80">
        <f>O9*100/O10</f>
        <v>3.4602076124567476</v>
      </c>
      <c r="T9" s="82"/>
    </row>
    <row r="10" spans="1:20">
      <c r="A10" s="33" t="s">
        <v>32</v>
      </c>
      <c r="B10" s="12">
        <v>53681</v>
      </c>
      <c r="C10" s="8">
        <v>0</v>
      </c>
      <c r="D10" s="9">
        <v>0</v>
      </c>
      <c r="E10" s="68">
        <f t="shared" si="1"/>
        <v>0</v>
      </c>
      <c r="F10" s="69">
        <f t="shared" si="2"/>
        <v>0</v>
      </c>
      <c r="G10" s="10">
        <v>2</v>
      </c>
      <c r="H10" s="70">
        <f t="shared" si="3"/>
        <v>2</v>
      </c>
      <c r="I10" s="71">
        <f t="shared" si="4"/>
        <v>3.7257130083269687</v>
      </c>
      <c r="M10" s="35" t="s">
        <v>48</v>
      </c>
      <c r="N10" s="36">
        <f>SUM(N4:N9)</f>
        <v>1308570.0921336529</v>
      </c>
      <c r="O10" s="36">
        <f>SUM(O4:O9)</f>
        <v>289</v>
      </c>
      <c r="P10" s="37">
        <f t="shared" si="0"/>
        <v>22.085175393912529</v>
      </c>
      <c r="R10" s="84">
        <f>SUM(R4:R9)</f>
        <v>100</v>
      </c>
      <c r="T10" s="82"/>
    </row>
    <row r="11" spans="1:20">
      <c r="A11" s="33" t="s">
        <v>25</v>
      </c>
      <c r="B11" s="12">
        <v>80638</v>
      </c>
      <c r="C11" s="8">
        <v>2</v>
      </c>
      <c r="D11" s="9">
        <v>0</v>
      </c>
      <c r="E11" s="68">
        <f t="shared" si="1"/>
        <v>2</v>
      </c>
      <c r="F11" s="69">
        <f t="shared" si="2"/>
        <v>2.4802202435576279</v>
      </c>
      <c r="G11" s="10">
        <v>15</v>
      </c>
      <c r="H11" s="70">
        <f t="shared" si="3"/>
        <v>17</v>
      </c>
      <c r="I11" s="71">
        <f t="shared" si="4"/>
        <v>21.081872070239836</v>
      </c>
      <c r="M11" s="42"/>
      <c r="T11" s="2"/>
    </row>
    <row r="12" spans="1:20">
      <c r="A12" s="33" t="s">
        <v>26</v>
      </c>
      <c r="B12" s="12">
        <v>68373</v>
      </c>
      <c r="C12" s="8">
        <v>10</v>
      </c>
      <c r="D12" s="9">
        <v>0</v>
      </c>
      <c r="E12" s="68">
        <f t="shared" si="1"/>
        <v>10</v>
      </c>
      <c r="F12" s="69">
        <f t="shared" si="2"/>
        <v>14.625656326327643</v>
      </c>
      <c r="G12" s="10">
        <v>18</v>
      </c>
      <c r="H12" s="70">
        <f t="shared" si="3"/>
        <v>28</v>
      </c>
      <c r="I12" s="71">
        <f t="shared" si="4"/>
        <v>40.951837713717403</v>
      </c>
    </row>
    <row r="13" spans="1:20">
      <c r="A13" s="33" t="s">
        <v>27</v>
      </c>
      <c r="B13" s="12">
        <v>73394</v>
      </c>
      <c r="C13" s="8">
        <v>5</v>
      </c>
      <c r="D13" s="9">
        <v>0</v>
      </c>
      <c r="E13" s="68">
        <f t="shared" si="1"/>
        <v>5</v>
      </c>
      <c r="F13" s="69">
        <f t="shared" si="2"/>
        <v>6.8125459846853964</v>
      </c>
      <c r="G13" s="10">
        <v>6</v>
      </c>
      <c r="H13" s="70">
        <f t="shared" si="3"/>
        <v>11</v>
      </c>
      <c r="I13" s="71">
        <f t="shared" si="4"/>
        <v>14.987601166307872</v>
      </c>
      <c r="M13" s="85" t="s">
        <v>84</v>
      </c>
      <c r="N13" s="85" t="s">
        <v>11</v>
      </c>
      <c r="O13" s="85" t="s">
        <v>41</v>
      </c>
      <c r="P13" s="86" t="s">
        <v>14</v>
      </c>
    </row>
    <row r="14" spans="1:20">
      <c r="A14" s="33" t="s">
        <v>28</v>
      </c>
      <c r="B14" s="12">
        <v>107869</v>
      </c>
      <c r="C14" s="8">
        <v>4</v>
      </c>
      <c r="D14" s="9">
        <v>0</v>
      </c>
      <c r="E14" s="68">
        <f t="shared" si="1"/>
        <v>4</v>
      </c>
      <c r="F14" s="69">
        <f t="shared" si="2"/>
        <v>3.7082016149218031</v>
      </c>
      <c r="G14" s="10">
        <v>7</v>
      </c>
      <c r="H14" s="70">
        <f t="shared" si="3"/>
        <v>11</v>
      </c>
      <c r="I14" s="71">
        <f t="shared" si="4"/>
        <v>10.19755444103496</v>
      </c>
      <c r="M14" s="87" t="s">
        <v>85</v>
      </c>
      <c r="N14" s="88">
        <v>652498</v>
      </c>
      <c r="O14" s="87">
        <v>146</v>
      </c>
      <c r="P14" s="40">
        <f>O14*100000/N14</f>
        <v>22.375547511256741</v>
      </c>
      <c r="R14" s="89"/>
      <c r="S14" s="1">
        <f>O14/O15</f>
        <v>1.020979020979021</v>
      </c>
    </row>
    <row r="15" spans="1:20">
      <c r="A15" s="33" t="s">
        <v>35</v>
      </c>
      <c r="B15" s="12">
        <v>57800</v>
      </c>
      <c r="C15" s="8">
        <v>1</v>
      </c>
      <c r="D15" s="9">
        <v>0</v>
      </c>
      <c r="E15" s="68">
        <f t="shared" si="1"/>
        <v>1</v>
      </c>
      <c r="F15" s="69">
        <f t="shared" si="2"/>
        <v>1.7301038062283738</v>
      </c>
      <c r="G15" s="10">
        <v>0</v>
      </c>
      <c r="H15" s="70">
        <f t="shared" si="3"/>
        <v>1</v>
      </c>
      <c r="I15" s="71">
        <f t="shared" si="4"/>
        <v>1.7301038062283738</v>
      </c>
      <c r="M15" s="87" t="s">
        <v>86</v>
      </c>
      <c r="N15" s="88">
        <v>656072</v>
      </c>
      <c r="O15" s="87">
        <v>143</v>
      </c>
      <c r="P15" s="40">
        <f>O15*100000/N15</f>
        <v>21.796388201294981</v>
      </c>
    </row>
    <row r="16" spans="1:20">
      <c r="A16" s="33" t="s">
        <v>33</v>
      </c>
      <c r="B16" s="12">
        <v>65683</v>
      </c>
      <c r="C16" s="8">
        <v>18</v>
      </c>
      <c r="D16" s="9">
        <v>3</v>
      </c>
      <c r="E16" s="68">
        <f t="shared" si="1"/>
        <v>21</v>
      </c>
      <c r="F16" s="69">
        <f t="shared" si="2"/>
        <v>31.971743068982843</v>
      </c>
      <c r="G16" s="10">
        <v>23</v>
      </c>
      <c r="H16" s="70">
        <f t="shared" si="3"/>
        <v>44</v>
      </c>
      <c r="I16" s="71">
        <f t="shared" si="4"/>
        <v>66.98841404929739</v>
      </c>
      <c r="M16" s="90" t="s">
        <v>48</v>
      </c>
      <c r="N16" s="91">
        <f>N14+N15</f>
        <v>1308570</v>
      </c>
      <c r="O16" s="90">
        <f>O14+O15</f>
        <v>289</v>
      </c>
      <c r="P16" s="79">
        <f>O16*100000/N16</f>
        <v>22.085176948883131</v>
      </c>
    </row>
    <row r="17" spans="1:20">
      <c r="A17" s="33" t="s">
        <v>29</v>
      </c>
      <c r="B17" s="12">
        <v>121515</v>
      </c>
      <c r="C17" s="8">
        <v>2</v>
      </c>
      <c r="D17" s="9">
        <v>0</v>
      </c>
      <c r="E17" s="68">
        <f t="shared" si="1"/>
        <v>2</v>
      </c>
      <c r="F17" s="69">
        <f t="shared" si="2"/>
        <v>1.6458873390116446</v>
      </c>
      <c r="G17" s="10">
        <v>6</v>
      </c>
      <c r="H17" s="70">
        <f t="shared" si="3"/>
        <v>8</v>
      </c>
      <c r="I17" s="71">
        <f t="shared" si="4"/>
        <v>6.5835493560465785</v>
      </c>
    </row>
    <row r="18" spans="1:20">
      <c r="A18" s="33" t="s">
        <v>30</v>
      </c>
      <c r="B18" s="12">
        <v>116425</v>
      </c>
      <c r="C18" s="8">
        <v>7</v>
      </c>
      <c r="D18" s="9">
        <v>0</v>
      </c>
      <c r="E18" s="68">
        <f t="shared" si="1"/>
        <v>7</v>
      </c>
      <c r="F18" s="69">
        <f t="shared" si="2"/>
        <v>6.0124543697659441</v>
      </c>
      <c r="G18" s="10">
        <v>23</v>
      </c>
      <c r="H18" s="70">
        <f t="shared" si="3"/>
        <v>30</v>
      </c>
      <c r="I18" s="71">
        <f t="shared" si="4"/>
        <v>25.767661584711188</v>
      </c>
      <c r="R18" s="89"/>
    </row>
    <row r="19" spans="1:20">
      <c r="A19" s="33" t="s">
        <v>34</v>
      </c>
      <c r="B19" s="12">
        <v>23197</v>
      </c>
      <c r="C19" s="8">
        <v>0</v>
      </c>
      <c r="D19" s="9">
        <v>0</v>
      </c>
      <c r="E19" s="68">
        <f t="shared" si="1"/>
        <v>0</v>
      </c>
      <c r="F19" s="69">
        <f t="shared" si="2"/>
        <v>0</v>
      </c>
      <c r="G19" s="10">
        <v>0</v>
      </c>
      <c r="H19" s="70">
        <f t="shared" si="3"/>
        <v>0</v>
      </c>
      <c r="I19" s="71">
        <f t="shared" si="4"/>
        <v>0</v>
      </c>
    </row>
    <row r="20" spans="1:20">
      <c r="A20" s="33" t="s">
        <v>67</v>
      </c>
      <c r="B20" s="12">
        <v>28005</v>
      </c>
      <c r="C20" s="8">
        <v>1</v>
      </c>
      <c r="D20" s="9">
        <v>0</v>
      </c>
      <c r="E20" s="68">
        <f t="shared" si="1"/>
        <v>1</v>
      </c>
      <c r="F20" s="69">
        <f t="shared" si="2"/>
        <v>3.5707909301910372</v>
      </c>
      <c r="G20" s="10">
        <v>0</v>
      </c>
      <c r="H20" s="70">
        <f t="shared" si="3"/>
        <v>1</v>
      </c>
      <c r="I20" s="71">
        <f t="shared" si="4"/>
        <v>3.5707909301910372</v>
      </c>
    </row>
    <row r="21" spans="1:20">
      <c r="A21" s="33" t="s">
        <v>31</v>
      </c>
      <c r="B21" s="12">
        <v>74504</v>
      </c>
      <c r="C21" s="8">
        <v>11</v>
      </c>
      <c r="D21" s="9">
        <v>0</v>
      </c>
      <c r="E21" s="68">
        <f t="shared" si="1"/>
        <v>11</v>
      </c>
      <c r="F21" s="69">
        <f t="shared" si="2"/>
        <v>14.764307956619779</v>
      </c>
      <c r="G21" s="10">
        <v>20</v>
      </c>
      <c r="H21" s="70">
        <f t="shared" si="3"/>
        <v>31</v>
      </c>
      <c r="I21" s="71">
        <f t="shared" si="4"/>
        <v>41.60850424138301</v>
      </c>
    </row>
    <row r="22" spans="1:20">
      <c r="A22" s="33" t="s">
        <v>36</v>
      </c>
      <c r="B22" s="12">
        <v>22704</v>
      </c>
      <c r="C22" s="8">
        <v>0</v>
      </c>
      <c r="D22" s="9">
        <v>0</v>
      </c>
      <c r="E22" s="68">
        <f t="shared" si="1"/>
        <v>0</v>
      </c>
      <c r="F22" s="69">
        <f t="shared" si="2"/>
        <v>0</v>
      </c>
      <c r="G22" s="10">
        <v>0</v>
      </c>
      <c r="H22" s="70">
        <f t="shared" si="3"/>
        <v>0</v>
      </c>
      <c r="I22" s="71">
        <f t="shared" si="4"/>
        <v>0</v>
      </c>
    </row>
    <row r="23" spans="1:20">
      <c r="A23" s="11" t="s">
        <v>68</v>
      </c>
      <c r="B23" s="12">
        <v>36869</v>
      </c>
      <c r="C23" s="8">
        <v>9</v>
      </c>
      <c r="D23" s="9">
        <v>0</v>
      </c>
      <c r="E23" s="68">
        <f t="shared" si="1"/>
        <v>9</v>
      </c>
      <c r="F23" s="69">
        <f t="shared" si="2"/>
        <v>24.410751579918088</v>
      </c>
      <c r="G23" s="10">
        <v>5</v>
      </c>
      <c r="H23" s="70">
        <f t="shared" si="3"/>
        <v>14</v>
      </c>
      <c r="I23" s="71">
        <f t="shared" si="4"/>
        <v>37.972280235428137</v>
      </c>
    </row>
    <row r="24" spans="1:20">
      <c r="A24" s="11" t="s">
        <v>69</v>
      </c>
      <c r="B24" s="12">
        <v>47085</v>
      </c>
      <c r="C24" s="8">
        <v>0</v>
      </c>
      <c r="D24" s="9">
        <v>0</v>
      </c>
      <c r="E24" s="68">
        <f t="shared" si="1"/>
        <v>0</v>
      </c>
      <c r="F24" s="69">
        <f t="shared" si="2"/>
        <v>0</v>
      </c>
      <c r="G24" s="10">
        <v>0</v>
      </c>
      <c r="H24" s="70">
        <f t="shared" si="3"/>
        <v>0</v>
      </c>
      <c r="I24" s="71">
        <f t="shared" si="4"/>
        <v>0</v>
      </c>
    </row>
    <row r="25" spans="1:20">
      <c r="A25" s="11" t="s">
        <v>70</v>
      </c>
      <c r="B25" s="12">
        <v>27802</v>
      </c>
      <c r="C25" s="8">
        <v>10</v>
      </c>
      <c r="D25" s="9">
        <v>1</v>
      </c>
      <c r="E25" s="68">
        <f t="shared" si="1"/>
        <v>11</v>
      </c>
      <c r="F25" s="69">
        <f t="shared" si="2"/>
        <v>39.565498884972307</v>
      </c>
      <c r="G25" s="10">
        <v>17</v>
      </c>
      <c r="H25" s="70">
        <f t="shared" si="3"/>
        <v>28</v>
      </c>
      <c r="I25" s="71">
        <f t="shared" si="4"/>
        <v>100.7121789799295</v>
      </c>
    </row>
    <row r="26" spans="1:20">
      <c r="A26" s="11" t="s">
        <v>71</v>
      </c>
      <c r="B26" s="12">
        <v>24905</v>
      </c>
      <c r="C26" s="8">
        <v>9</v>
      </c>
      <c r="D26" s="9">
        <v>0</v>
      </c>
      <c r="E26" s="68">
        <f t="shared" si="1"/>
        <v>9</v>
      </c>
      <c r="F26" s="69">
        <f t="shared" si="2"/>
        <v>36.13732182292712</v>
      </c>
      <c r="G26" s="10">
        <v>17</v>
      </c>
      <c r="H26" s="70">
        <f t="shared" si="3"/>
        <v>26</v>
      </c>
      <c r="I26" s="71">
        <f t="shared" si="4"/>
        <v>104.39670748845613</v>
      </c>
    </row>
    <row r="27" spans="1:20">
      <c r="A27" s="14" t="s">
        <v>72</v>
      </c>
      <c r="B27" s="12">
        <v>23643</v>
      </c>
      <c r="C27" s="13">
        <v>2</v>
      </c>
      <c r="D27" s="10">
        <v>0</v>
      </c>
      <c r="E27" s="68">
        <f t="shared" si="1"/>
        <v>2</v>
      </c>
      <c r="F27" s="69">
        <f t="shared" si="2"/>
        <v>8.4591633887408531</v>
      </c>
      <c r="G27" s="10">
        <v>2</v>
      </c>
      <c r="H27" s="70">
        <f t="shared" si="3"/>
        <v>4</v>
      </c>
      <c r="I27" s="71">
        <f t="shared" si="4"/>
        <v>16.918326777481706</v>
      </c>
      <c r="M27" s="38"/>
      <c r="N27" s="38"/>
      <c r="O27" s="15"/>
      <c r="P27" s="15"/>
      <c r="Q27" s="15"/>
      <c r="R27" s="15"/>
      <c r="S27" s="15"/>
      <c r="T27" s="15"/>
    </row>
    <row r="28" spans="1:20">
      <c r="A28" s="147" t="s">
        <v>73</v>
      </c>
      <c r="B28" s="145">
        <f>SUM(B7:B27)</f>
        <v>1308570</v>
      </c>
      <c r="C28" s="145">
        <f>SUM(C7:C27)</f>
        <v>107</v>
      </c>
      <c r="D28" s="145">
        <f>SUM(D7:D27)</f>
        <v>4</v>
      </c>
      <c r="E28" s="145">
        <f>SUM(E7:E27)</f>
        <v>111</v>
      </c>
      <c r="F28" s="146">
        <f>E28*100000/B28</f>
        <v>8.4825420115087464</v>
      </c>
      <c r="G28" s="145">
        <f>SUM(G7:G27)</f>
        <v>178</v>
      </c>
      <c r="H28" s="145">
        <f>C28+D28+G28</f>
        <v>289</v>
      </c>
      <c r="I28" s="146">
        <f>H28*100000/B28</f>
        <v>22.085176948883131</v>
      </c>
    </row>
    <row r="30" spans="1:20">
      <c r="A30" s="15"/>
    </row>
    <row r="31" spans="1:20">
      <c r="A31" s="15"/>
    </row>
  </sheetData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F39"/>
  <sheetViews>
    <sheetView workbookViewId="0">
      <selection activeCell="G21" sqref="G21"/>
    </sheetView>
  </sheetViews>
  <sheetFormatPr defaultRowHeight="21.75"/>
  <cols>
    <col min="1" max="1" width="18.140625" customWidth="1"/>
    <col min="2" max="2" width="10.85546875" style="17" customWidth="1"/>
    <col min="3" max="21" width="9.140625" style="17" customWidth="1"/>
  </cols>
  <sheetData>
    <row r="1" spans="1:54" ht="23.25">
      <c r="A1" s="101" t="s">
        <v>345</v>
      </c>
    </row>
    <row r="2" spans="1:54" ht="23.25">
      <c r="A2" s="101"/>
      <c r="B2" s="197"/>
      <c r="C2" s="100" t="s">
        <v>518</v>
      </c>
      <c r="D2" s="198"/>
    </row>
    <row r="3" spans="1:54" ht="23.25">
      <c r="A3" s="199" t="s">
        <v>10</v>
      </c>
      <c r="B3" s="217"/>
      <c r="C3" s="218"/>
      <c r="D3" s="218"/>
      <c r="E3" s="218"/>
      <c r="F3" s="219" t="s">
        <v>76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1"/>
    </row>
    <row r="4" spans="1:54" ht="23.25">
      <c r="A4" s="165"/>
      <c r="B4" s="222" t="s">
        <v>48</v>
      </c>
      <c r="C4" s="200" t="s">
        <v>112</v>
      </c>
      <c r="D4" s="200" t="s">
        <v>113</v>
      </c>
      <c r="E4" s="200" t="s">
        <v>114</v>
      </c>
      <c r="F4" s="200" t="s">
        <v>115</v>
      </c>
      <c r="G4" s="200" t="s">
        <v>116</v>
      </c>
      <c r="H4" s="200" t="s">
        <v>117</v>
      </c>
      <c r="I4" s="200" t="s">
        <v>118</v>
      </c>
      <c r="J4" s="200" t="s">
        <v>119</v>
      </c>
      <c r="K4" s="200" t="s">
        <v>120</v>
      </c>
      <c r="L4" s="200" t="s">
        <v>121</v>
      </c>
      <c r="M4" s="200" t="s">
        <v>122</v>
      </c>
      <c r="N4" s="200" t="s">
        <v>123</v>
      </c>
      <c r="O4" s="200" t="s">
        <v>124</v>
      </c>
      <c r="P4" s="200" t="s">
        <v>125</v>
      </c>
      <c r="Q4" s="200" t="s">
        <v>126</v>
      </c>
      <c r="R4" s="200" t="s">
        <v>127</v>
      </c>
      <c r="S4" s="200" t="s">
        <v>128</v>
      </c>
      <c r="T4" s="200" t="s">
        <v>129</v>
      </c>
      <c r="U4" s="200" t="s">
        <v>130</v>
      </c>
      <c r="V4" s="200" t="s">
        <v>131</v>
      </c>
      <c r="W4" s="200" t="s">
        <v>132</v>
      </c>
      <c r="X4" s="200" t="s">
        <v>133</v>
      </c>
      <c r="Y4" s="200" t="s">
        <v>134</v>
      </c>
      <c r="Z4" s="200" t="s">
        <v>135</v>
      </c>
      <c r="AA4" s="200" t="s">
        <v>136</v>
      </c>
      <c r="AB4" s="200" t="s">
        <v>137</v>
      </c>
      <c r="AC4" s="200" t="s">
        <v>138</v>
      </c>
      <c r="AD4" s="200" t="s">
        <v>139</v>
      </c>
      <c r="AE4" s="200" t="s">
        <v>140</v>
      </c>
      <c r="AF4" s="200" t="s">
        <v>141</v>
      </c>
      <c r="AG4" s="200" t="s">
        <v>142</v>
      </c>
      <c r="AH4" s="200" t="s">
        <v>143</v>
      </c>
      <c r="AI4" s="200" t="s">
        <v>144</v>
      </c>
      <c r="AJ4" s="200" t="s">
        <v>145</v>
      </c>
      <c r="AK4" s="200" t="s">
        <v>146</v>
      </c>
      <c r="AL4" s="200" t="s">
        <v>147</v>
      </c>
      <c r="AM4" s="200" t="s">
        <v>148</v>
      </c>
      <c r="AN4" s="200" t="s">
        <v>149</v>
      </c>
      <c r="AO4" s="200" t="s">
        <v>150</v>
      </c>
      <c r="AP4" s="200" t="s">
        <v>151</v>
      </c>
      <c r="AQ4" s="200" t="s">
        <v>152</v>
      </c>
      <c r="AR4" s="200" t="s">
        <v>153</v>
      </c>
      <c r="AS4" s="200" t="s">
        <v>154</v>
      </c>
      <c r="AT4" s="200" t="s">
        <v>155</v>
      </c>
      <c r="AU4" s="200" t="s">
        <v>156</v>
      </c>
      <c r="AV4" s="200" t="s">
        <v>157</v>
      </c>
      <c r="AW4" s="200" t="s">
        <v>158</v>
      </c>
      <c r="AX4" s="200" t="s">
        <v>159</v>
      </c>
      <c r="AY4" s="200" t="s">
        <v>160</v>
      </c>
      <c r="AZ4" s="200" t="s">
        <v>161</v>
      </c>
      <c r="BA4" s="200" t="s">
        <v>162</v>
      </c>
      <c r="BB4" s="200" t="s">
        <v>163</v>
      </c>
    </row>
    <row r="5" spans="1:54" ht="24">
      <c r="A5" s="164" t="s">
        <v>22</v>
      </c>
      <c r="B5" s="223">
        <f>SUM(C5:BB5)</f>
        <v>11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1</v>
      </c>
      <c r="I5" s="75">
        <v>0</v>
      </c>
      <c r="J5" s="75">
        <v>0</v>
      </c>
      <c r="K5" s="75">
        <v>0</v>
      </c>
      <c r="L5" s="75">
        <v>0</v>
      </c>
      <c r="M5" s="75">
        <v>0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2</v>
      </c>
      <c r="U5" s="75">
        <v>3</v>
      </c>
      <c r="V5" s="75">
        <v>3</v>
      </c>
      <c r="W5" s="75">
        <v>0</v>
      </c>
      <c r="X5" s="75">
        <v>2</v>
      </c>
      <c r="Y5" s="75">
        <v>0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</row>
    <row r="6" spans="1:54" ht="24">
      <c r="A6" s="163" t="s">
        <v>24</v>
      </c>
      <c r="B6" s="223">
        <f t="shared" ref="B6:B24" si="0">SUM(C6:BB6)</f>
        <v>22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2</v>
      </c>
      <c r="V6" s="75">
        <v>5</v>
      </c>
      <c r="W6" s="75">
        <v>1</v>
      </c>
      <c r="X6" s="75">
        <v>10</v>
      </c>
      <c r="Y6" s="75">
        <v>4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pans="1:54" ht="24">
      <c r="A7" s="163" t="s">
        <v>32</v>
      </c>
      <c r="B7" s="223">
        <f t="shared" si="0"/>
        <v>2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1</v>
      </c>
      <c r="W7" s="75">
        <v>0</v>
      </c>
      <c r="X7" s="75">
        <v>0</v>
      </c>
      <c r="Y7" s="75">
        <v>1</v>
      </c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</row>
    <row r="8" spans="1:54" ht="24">
      <c r="A8" s="163" t="s">
        <v>25</v>
      </c>
      <c r="B8" s="223">
        <f t="shared" si="0"/>
        <v>17</v>
      </c>
      <c r="C8" s="75">
        <v>0</v>
      </c>
      <c r="D8" s="75">
        <v>1</v>
      </c>
      <c r="E8" s="75">
        <v>0</v>
      </c>
      <c r="F8" s="75">
        <v>0</v>
      </c>
      <c r="G8" s="75">
        <v>1</v>
      </c>
      <c r="H8" s="75">
        <v>0</v>
      </c>
      <c r="I8" s="75">
        <v>0</v>
      </c>
      <c r="J8" s="75">
        <v>0</v>
      </c>
      <c r="K8" s="75">
        <v>0</v>
      </c>
      <c r="L8" s="75">
        <v>1</v>
      </c>
      <c r="M8" s="75">
        <v>1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1</v>
      </c>
      <c r="U8" s="75">
        <v>0</v>
      </c>
      <c r="V8" s="75">
        <v>2</v>
      </c>
      <c r="W8" s="75">
        <v>1</v>
      </c>
      <c r="X8" s="75">
        <v>3</v>
      </c>
      <c r="Y8" s="75">
        <v>6</v>
      </c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</row>
    <row r="9" spans="1:54" ht="24">
      <c r="A9" s="163" t="s">
        <v>26</v>
      </c>
      <c r="B9" s="223">
        <f t="shared" si="0"/>
        <v>28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0</v>
      </c>
      <c r="O9" s="75">
        <v>1</v>
      </c>
      <c r="P9" s="75">
        <v>1</v>
      </c>
      <c r="Q9" s="75">
        <v>2</v>
      </c>
      <c r="R9" s="75">
        <v>1</v>
      </c>
      <c r="S9" s="75">
        <v>0</v>
      </c>
      <c r="T9" s="75">
        <v>1</v>
      </c>
      <c r="U9" s="75">
        <v>3</v>
      </c>
      <c r="V9" s="75">
        <v>6</v>
      </c>
      <c r="W9" s="75">
        <v>5</v>
      </c>
      <c r="X9" s="75">
        <v>4</v>
      </c>
      <c r="Y9" s="75">
        <v>2</v>
      </c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</row>
    <row r="10" spans="1:54" ht="24">
      <c r="A10" s="163" t="s">
        <v>27</v>
      </c>
      <c r="B10" s="223">
        <f t="shared" si="0"/>
        <v>11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1</v>
      </c>
      <c r="R10" s="75">
        <v>0</v>
      </c>
      <c r="S10" s="75">
        <v>0</v>
      </c>
      <c r="T10" s="75">
        <v>0</v>
      </c>
      <c r="U10" s="75">
        <v>0</v>
      </c>
      <c r="V10" s="75">
        <v>1</v>
      </c>
      <c r="W10" s="75">
        <v>0</v>
      </c>
      <c r="X10" s="75">
        <v>4</v>
      </c>
      <c r="Y10" s="75">
        <v>5</v>
      </c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</row>
    <row r="11" spans="1:54" ht="24">
      <c r="A11" s="163" t="s">
        <v>28</v>
      </c>
      <c r="B11" s="223">
        <f t="shared" si="0"/>
        <v>11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2</v>
      </c>
      <c r="V11" s="75">
        <v>2</v>
      </c>
      <c r="W11" s="75">
        <v>2</v>
      </c>
      <c r="X11" s="75">
        <v>3</v>
      </c>
      <c r="Y11" s="75">
        <v>2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</row>
    <row r="12" spans="1:54" ht="24">
      <c r="A12" s="163" t="s">
        <v>35</v>
      </c>
      <c r="B12" s="223">
        <f t="shared" si="0"/>
        <v>1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1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</row>
    <row r="13" spans="1:54" ht="24">
      <c r="A13" s="163" t="s">
        <v>33</v>
      </c>
      <c r="B13" s="223">
        <f t="shared" si="0"/>
        <v>44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2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2</v>
      </c>
      <c r="S13" s="75">
        <v>4</v>
      </c>
      <c r="T13" s="75">
        <v>3</v>
      </c>
      <c r="U13" s="75">
        <v>1</v>
      </c>
      <c r="V13" s="75">
        <v>8</v>
      </c>
      <c r="W13" s="75">
        <v>11</v>
      </c>
      <c r="X13" s="75">
        <v>6</v>
      </c>
      <c r="Y13" s="75">
        <v>7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</row>
    <row r="14" spans="1:54" ht="24">
      <c r="A14" s="163" t="s">
        <v>29</v>
      </c>
      <c r="B14" s="223">
        <f t="shared" si="0"/>
        <v>8</v>
      </c>
      <c r="C14" s="75">
        <v>1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1</v>
      </c>
      <c r="X14" s="75">
        <v>3</v>
      </c>
      <c r="Y14" s="75">
        <v>3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</row>
    <row r="15" spans="1:54" ht="24">
      <c r="A15" s="163" t="s">
        <v>30</v>
      </c>
      <c r="B15" s="223">
        <f t="shared" si="0"/>
        <v>30</v>
      </c>
      <c r="C15" s="75">
        <v>0</v>
      </c>
      <c r="D15" s="75">
        <v>0</v>
      </c>
      <c r="E15" s="75">
        <v>1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1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2</v>
      </c>
      <c r="T15" s="75">
        <v>2</v>
      </c>
      <c r="U15" s="75">
        <v>4</v>
      </c>
      <c r="V15" s="75">
        <v>7</v>
      </c>
      <c r="W15" s="75">
        <v>10</v>
      </c>
      <c r="X15" s="75">
        <v>3</v>
      </c>
      <c r="Y15" s="75">
        <v>0</v>
      </c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</row>
    <row r="16" spans="1:54" ht="24">
      <c r="A16" s="163" t="s">
        <v>34</v>
      </c>
      <c r="B16" s="223">
        <f t="shared" si="0"/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</row>
    <row r="17" spans="1:58" ht="24">
      <c r="A17" s="163" t="s">
        <v>67</v>
      </c>
      <c r="B17" s="223">
        <f t="shared" si="0"/>
        <v>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1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</row>
    <row r="18" spans="1:58" ht="24">
      <c r="A18" s="163" t="s">
        <v>31</v>
      </c>
      <c r="B18" s="223">
        <f t="shared" si="0"/>
        <v>31</v>
      </c>
      <c r="C18" s="75">
        <v>1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1</v>
      </c>
      <c r="J18" s="75">
        <v>0</v>
      </c>
      <c r="K18" s="75">
        <v>0</v>
      </c>
      <c r="L18" s="75">
        <v>0</v>
      </c>
      <c r="M18" s="75">
        <v>1</v>
      </c>
      <c r="N18" s="75">
        <v>0</v>
      </c>
      <c r="O18" s="75">
        <v>0</v>
      </c>
      <c r="P18" s="75">
        <v>5</v>
      </c>
      <c r="Q18" s="75">
        <v>1</v>
      </c>
      <c r="R18" s="75">
        <v>0</v>
      </c>
      <c r="S18" s="75">
        <v>2</v>
      </c>
      <c r="T18" s="75">
        <v>4</v>
      </c>
      <c r="U18" s="75">
        <v>4</v>
      </c>
      <c r="V18" s="75">
        <v>6</v>
      </c>
      <c r="W18" s="75">
        <v>1</v>
      </c>
      <c r="X18" s="75">
        <v>5</v>
      </c>
      <c r="Y18" s="75">
        <v>0</v>
      </c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</row>
    <row r="19" spans="1:58" ht="24">
      <c r="A19" s="163" t="s">
        <v>36</v>
      </c>
      <c r="B19" s="223">
        <f t="shared" si="0"/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</row>
    <row r="20" spans="1:58" ht="24">
      <c r="A20" s="163" t="s">
        <v>68</v>
      </c>
      <c r="B20" s="223">
        <f t="shared" si="0"/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1</v>
      </c>
      <c r="S20" s="75">
        <v>0</v>
      </c>
      <c r="T20" s="75">
        <v>1</v>
      </c>
      <c r="U20" s="75">
        <v>0</v>
      </c>
      <c r="V20" s="75">
        <v>6</v>
      </c>
      <c r="W20" s="75">
        <v>4</v>
      </c>
      <c r="X20" s="75">
        <v>1</v>
      </c>
      <c r="Y20" s="75">
        <v>1</v>
      </c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</row>
    <row r="21" spans="1:58" ht="24">
      <c r="A21" s="163" t="s">
        <v>69</v>
      </c>
      <c r="B21" s="223">
        <f t="shared" si="0"/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</row>
    <row r="22" spans="1:58" ht="24">
      <c r="A22" s="163" t="s">
        <v>70</v>
      </c>
      <c r="B22" s="223">
        <f t="shared" si="0"/>
        <v>28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1</v>
      </c>
      <c r="Q22" s="75">
        <v>0</v>
      </c>
      <c r="R22" s="75">
        <v>1</v>
      </c>
      <c r="S22" s="75">
        <v>1</v>
      </c>
      <c r="T22" s="75">
        <v>3</v>
      </c>
      <c r="U22" s="75">
        <v>7</v>
      </c>
      <c r="V22" s="75">
        <v>8</v>
      </c>
      <c r="W22" s="75">
        <v>5</v>
      </c>
      <c r="X22" s="75">
        <v>2</v>
      </c>
      <c r="Y22" s="75">
        <v>0</v>
      </c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</row>
    <row r="23" spans="1:58" ht="24">
      <c r="A23" s="163" t="s">
        <v>71</v>
      </c>
      <c r="B23" s="223">
        <f t="shared" si="0"/>
        <v>26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1</v>
      </c>
      <c r="S23" s="75">
        <v>0</v>
      </c>
      <c r="T23" s="75">
        <v>6</v>
      </c>
      <c r="U23" s="75">
        <v>13</v>
      </c>
      <c r="V23" s="75">
        <v>4</v>
      </c>
      <c r="W23" s="75">
        <v>1</v>
      </c>
      <c r="X23" s="75">
        <v>1</v>
      </c>
      <c r="Y23" s="75">
        <v>0</v>
      </c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</row>
    <row r="24" spans="1:58" ht="24">
      <c r="A24" s="163" t="s">
        <v>72</v>
      </c>
      <c r="B24" s="223">
        <f t="shared" si="0"/>
        <v>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1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1</v>
      </c>
      <c r="U24" s="75">
        <v>1</v>
      </c>
      <c r="V24" s="75">
        <v>0</v>
      </c>
      <c r="W24" s="75">
        <v>0</v>
      </c>
      <c r="X24" s="75">
        <v>1</v>
      </c>
      <c r="Y24" s="75">
        <v>0</v>
      </c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</row>
    <row r="25" spans="1:58" s="203" customFormat="1" ht="23.25">
      <c r="A25" s="201" t="s">
        <v>73</v>
      </c>
      <c r="B25" s="224">
        <f>SUM(C25:BB25)</f>
        <v>289</v>
      </c>
      <c r="C25" s="202">
        <f t="shared" ref="C25:BB25" si="1">SUM(C5:C24)</f>
        <v>2</v>
      </c>
      <c r="D25" s="202">
        <f t="shared" si="1"/>
        <v>1</v>
      </c>
      <c r="E25" s="202">
        <f t="shared" si="1"/>
        <v>1</v>
      </c>
      <c r="F25" s="202">
        <f t="shared" si="1"/>
        <v>0</v>
      </c>
      <c r="G25" s="202">
        <f t="shared" si="1"/>
        <v>1</v>
      </c>
      <c r="H25" s="202">
        <f t="shared" si="1"/>
        <v>2</v>
      </c>
      <c r="I25" s="202">
        <f t="shared" si="1"/>
        <v>3</v>
      </c>
      <c r="J25" s="202">
        <f t="shared" si="1"/>
        <v>1</v>
      </c>
      <c r="K25" s="202">
        <f t="shared" si="1"/>
        <v>0</v>
      </c>
      <c r="L25" s="202">
        <f t="shared" si="1"/>
        <v>3</v>
      </c>
      <c r="M25" s="202">
        <f t="shared" si="1"/>
        <v>2</v>
      </c>
      <c r="N25" s="202">
        <f t="shared" si="1"/>
        <v>1</v>
      </c>
      <c r="O25" s="202">
        <f t="shared" si="1"/>
        <v>1</v>
      </c>
      <c r="P25" s="202">
        <f t="shared" si="1"/>
        <v>7</v>
      </c>
      <c r="Q25" s="202">
        <f t="shared" si="1"/>
        <v>5</v>
      </c>
      <c r="R25" s="202">
        <f t="shared" si="1"/>
        <v>6</v>
      </c>
      <c r="S25" s="202">
        <f t="shared" si="1"/>
        <v>9</v>
      </c>
      <c r="T25" s="202">
        <f t="shared" si="1"/>
        <v>24</v>
      </c>
      <c r="U25" s="202">
        <f t="shared" si="1"/>
        <v>40</v>
      </c>
      <c r="V25" s="202">
        <f t="shared" si="1"/>
        <v>59</v>
      </c>
      <c r="W25" s="202">
        <f t="shared" si="1"/>
        <v>42</v>
      </c>
      <c r="X25" s="202">
        <f t="shared" si="1"/>
        <v>48</v>
      </c>
      <c r="Y25" s="202">
        <f t="shared" si="1"/>
        <v>31</v>
      </c>
      <c r="Z25" s="202">
        <f t="shared" si="1"/>
        <v>0</v>
      </c>
      <c r="AA25" s="202">
        <f t="shared" si="1"/>
        <v>0</v>
      </c>
      <c r="AB25" s="202">
        <f t="shared" si="1"/>
        <v>0</v>
      </c>
      <c r="AC25" s="202">
        <f t="shared" si="1"/>
        <v>0</v>
      </c>
      <c r="AD25" s="202">
        <f t="shared" si="1"/>
        <v>0</v>
      </c>
      <c r="AE25" s="202">
        <f t="shared" si="1"/>
        <v>0</v>
      </c>
      <c r="AF25" s="202">
        <f t="shared" si="1"/>
        <v>0</v>
      </c>
      <c r="AG25" s="202">
        <f t="shared" si="1"/>
        <v>0</v>
      </c>
      <c r="AH25" s="202">
        <f t="shared" si="1"/>
        <v>0</v>
      </c>
      <c r="AI25" s="202">
        <f t="shared" si="1"/>
        <v>0</v>
      </c>
      <c r="AJ25" s="202">
        <f t="shared" si="1"/>
        <v>0</v>
      </c>
      <c r="AK25" s="202">
        <f t="shared" si="1"/>
        <v>0</v>
      </c>
      <c r="AL25" s="202">
        <f t="shared" si="1"/>
        <v>0</v>
      </c>
      <c r="AM25" s="202">
        <f t="shared" si="1"/>
        <v>0</v>
      </c>
      <c r="AN25" s="202">
        <f t="shared" si="1"/>
        <v>0</v>
      </c>
      <c r="AO25" s="202">
        <f t="shared" si="1"/>
        <v>0</v>
      </c>
      <c r="AP25" s="202">
        <f t="shared" si="1"/>
        <v>0</v>
      </c>
      <c r="AQ25" s="202">
        <f t="shared" si="1"/>
        <v>0</v>
      </c>
      <c r="AR25" s="202">
        <f t="shared" si="1"/>
        <v>0</v>
      </c>
      <c r="AS25" s="202">
        <f t="shared" si="1"/>
        <v>0</v>
      </c>
      <c r="AT25" s="202">
        <f t="shared" si="1"/>
        <v>0</v>
      </c>
      <c r="AU25" s="202">
        <f t="shared" si="1"/>
        <v>0</v>
      </c>
      <c r="AV25" s="202">
        <f t="shared" si="1"/>
        <v>0</v>
      </c>
      <c r="AW25" s="202">
        <f t="shared" si="1"/>
        <v>0</v>
      </c>
      <c r="AX25" s="202">
        <f t="shared" si="1"/>
        <v>0</v>
      </c>
      <c r="AY25" s="202">
        <f t="shared" si="1"/>
        <v>0</v>
      </c>
      <c r="AZ25" s="202">
        <f t="shared" si="1"/>
        <v>0</v>
      </c>
      <c r="BA25" s="202">
        <f t="shared" si="1"/>
        <v>0</v>
      </c>
      <c r="BB25" s="202">
        <f t="shared" si="1"/>
        <v>0</v>
      </c>
    </row>
    <row r="26" spans="1:58">
      <c r="AL26" s="194"/>
      <c r="AM26" s="159"/>
      <c r="AN26" s="194"/>
      <c r="AO26" s="159"/>
      <c r="AP26" s="159"/>
      <c r="AQ26" s="159"/>
      <c r="AR26" s="159"/>
      <c r="AS26" s="159"/>
      <c r="AT26" s="159"/>
      <c r="AU26" s="194"/>
      <c r="AV26" s="159"/>
      <c r="AW26" s="194"/>
      <c r="AX26" s="159"/>
    </row>
    <row r="28" spans="1:58">
      <c r="A28" s="21"/>
      <c r="B28" s="21"/>
      <c r="C28" s="21"/>
      <c r="D28" s="21"/>
      <c r="E28" s="21"/>
      <c r="F28" s="21"/>
      <c r="G28" s="21"/>
      <c r="H28" s="22" t="s">
        <v>356</v>
      </c>
      <c r="I28" s="21"/>
      <c r="J28" s="45"/>
      <c r="K28" s="45"/>
      <c r="L28" s="45"/>
      <c r="M28"/>
      <c r="N28" s="21"/>
      <c r="O28" s="21"/>
      <c r="P28" s="21"/>
      <c r="Q28"/>
      <c r="R28" s="21"/>
      <c r="S28" s="77"/>
      <c r="T28" s="77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</row>
    <row r="29" spans="1:58" ht="23.25">
      <c r="A29" s="21"/>
      <c r="B29" s="21"/>
      <c r="C29" s="21"/>
      <c r="D29" s="21"/>
      <c r="E29" s="21"/>
      <c r="F29" s="21"/>
      <c r="G29" s="100" t="s">
        <v>518</v>
      </c>
      <c r="H29" s="21"/>
      <c r="I29" s="21"/>
      <c r="J29" s="45"/>
      <c r="K29" s="45"/>
      <c r="L29" s="45"/>
      <c r="M29" s="21"/>
      <c r="N29" s="21"/>
      <c r="O29" s="21"/>
      <c r="P29" s="21"/>
      <c r="Q29" s="22"/>
      <c r="R29" s="21"/>
      <c r="S29"/>
      <c r="T29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</row>
    <row r="30" spans="1:58">
      <c r="A30" s="94" t="s">
        <v>76</v>
      </c>
      <c r="B30" s="225" t="s">
        <v>48</v>
      </c>
      <c r="C30" s="94">
        <v>1</v>
      </c>
      <c r="D30" s="95">
        <v>2</v>
      </c>
      <c r="E30" s="95">
        <v>3</v>
      </c>
      <c r="F30" s="95">
        <v>4</v>
      </c>
      <c r="G30" s="95">
        <v>5</v>
      </c>
      <c r="H30" s="95">
        <v>6</v>
      </c>
      <c r="I30" s="95">
        <v>7</v>
      </c>
      <c r="J30" s="95">
        <v>8</v>
      </c>
      <c r="K30" s="95">
        <v>9</v>
      </c>
      <c r="L30" s="95">
        <v>10</v>
      </c>
      <c r="M30" s="95">
        <v>11</v>
      </c>
      <c r="N30" s="95">
        <v>12</v>
      </c>
      <c r="O30" s="95">
        <v>13</v>
      </c>
      <c r="P30" s="95">
        <v>14</v>
      </c>
      <c r="Q30" s="95">
        <v>15</v>
      </c>
      <c r="R30" s="95">
        <v>16</v>
      </c>
      <c r="S30" s="95">
        <v>17</v>
      </c>
      <c r="T30" s="95">
        <v>18</v>
      </c>
      <c r="U30" s="95">
        <v>19</v>
      </c>
      <c r="V30" s="95">
        <v>20</v>
      </c>
      <c r="W30" s="95">
        <v>21</v>
      </c>
      <c r="X30" s="95">
        <v>22</v>
      </c>
      <c r="Y30" s="95">
        <v>23</v>
      </c>
      <c r="Z30" s="95">
        <v>24</v>
      </c>
      <c r="AA30" s="95">
        <v>25</v>
      </c>
      <c r="AB30" s="95">
        <v>26</v>
      </c>
      <c r="AC30" s="95">
        <v>27</v>
      </c>
      <c r="AD30" s="95">
        <v>28</v>
      </c>
      <c r="AE30" s="95">
        <v>29</v>
      </c>
      <c r="AF30" s="95">
        <v>30</v>
      </c>
      <c r="AG30" s="95">
        <v>31</v>
      </c>
      <c r="AH30" s="95">
        <v>32</v>
      </c>
      <c r="AI30" s="95">
        <v>33</v>
      </c>
      <c r="AJ30" s="95">
        <v>34</v>
      </c>
      <c r="AK30" s="95">
        <v>35</v>
      </c>
      <c r="AL30" s="95">
        <v>36</v>
      </c>
      <c r="AM30" s="95">
        <v>37</v>
      </c>
      <c r="AN30" s="95">
        <v>38</v>
      </c>
      <c r="AO30" s="95">
        <v>39</v>
      </c>
      <c r="AP30" s="95">
        <v>40</v>
      </c>
      <c r="AQ30" s="95">
        <v>41</v>
      </c>
      <c r="AR30" s="95">
        <v>42</v>
      </c>
      <c r="AS30" s="95">
        <v>43</v>
      </c>
      <c r="AT30" s="95">
        <v>44</v>
      </c>
      <c r="AU30" s="95">
        <v>45</v>
      </c>
      <c r="AV30" s="95">
        <v>46</v>
      </c>
      <c r="AW30" s="95">
        <v>47</v>
      </c>
      <c r="AX30" s="95">
        <v>48</v>
      </c>
      <c r="AY30" s="95">
        <v>49</v>
      </c>
      <c r="AZ30" s="95">
        <v>50</v>
      </c>
      <c r="BA30" s="226">
        <v>51</v>
      </c>
      <c r="BB30" s="95">
        <v>52</v>
      </c>
      <c r="BC30" s="227"/>
    </row>
    <row r="31" spans="1:58" s="261" customFormat="1" ht="21">
      <c r="A31" s="205">
        <v>2561</v>
      </c>
      <c r="B31" s="276">
        <f>SUM(C31:BB31)</f>
        <v>289</v>
      </c>
      <c r="C31" s="277">
        <v>2</v>
      </c>
      <c r="D31" s="277">
        <v>1</v>
      </c>
      <c r="E31" s="277">
        <v>1</v>
      </c>
      <c r="F31" s="277">
        <v>0</v>
      </c>
      <c r="G31" s="277">
        <v>1</v>
      </c>
      <c r="H31" s="205">
        <v>2</v>
      </c>
      <c r="I31" s="205">
        <v>3</v>
      </c>
      <c r="J31" s="205">
        <v>1</v>
      </c>
      <c r="K31" s="205">
        <v>0</v>
      </c>
      <c r="L31" s="205">
        <v>3</v>
      </c>
      <c r="M31" s="205">
        <v>2</v>
      </c>
      <c r="N31" s="205">
        <v>1</v>
      </c>
      <c r="O31" s="205">
        <v>1</v>
      </c>
      <c r="P31" s="205">
        <v>7</v>
      </c>
      <c r="Q31" s="205">
        <v>5</v>
      </c>
      <c r="R31" s="205">
        <v>6</v>
      </c>
      <c r="S31" s="205">
        <v>9</v>
      </c>
      <c r="T31" s="205">
        <v>24</v>
      </c>
      <c r="U31" s="205">
        <v>40</v>
      </c>
      <c r="V31" s="205">
        <v>59</v>
      </c>
      <c r="W31" s="205">
        <v>42</v>
      </c>
      <c r="X31" s="205">
        <v>48</v>
      </c>
      <c r="Y31" s="205">
        <v>31</v>
      </c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28"/>
      <c r="BB31" s="205"/>
      <c r="BC31" s="229"/>
    </row>
    <row r="32" spans="1:58" s="180" customFormat="1">
      <c r="A32" s="206">
        <v>2560</v>
      </c>
      <c r="B32" s="276">
        <v>615</v>
      </c>
      <c r="C32" s="230">
        <v>2</v>
      </c>
      <c r="D32" s="230">
        <v>6</v>
      </c>
      <c r="E32" s="230">
        <v>2</v>
      </c>
      <c r="F32" s="230">
        <v>3</v>
      </c>
      <c r="G32" s="230">
        <v>3</v>
      </c>
      <c r="H32" s="230">
        <v>2</v>
      </c>
      <c r="I32" s="230">
        <v>3</v>
      </c>
      <c r="J32" s="230">
        <v>4</v>
      </c>
      <c r="K32" s="230">
        <v>0</v>
      </c>
      <c r="L32" s="230">
        <v>3</v>
      </c>
      <c r="M32" s="230">
        <v>2</v>
      </c>
      <c r="N32" s="230">
        <v>2</v>
      </c>
      <c r="O32" s="230">
        <v>3</v>
      </c>
      <c r="P32" s="230">
        <v>1</v>
      </c>
      <c r="Q32" s="230">
        <v>5</v>
      </c>
      <c r="R32" s="230">
        <v>4</v>
      </c>
      <c r="S32" s="230">
        <v>12</v>
      </c>
      <c r="T32" s="230">
        <v>2</v>
      </c>
      <c r="U32" s="230">
        <v>6</v>
      </c>
      <c r="V32" s="230">
        <v>16</v>
      </c>
      <c r="W32" s="230">
        <v>15</v>
      </c>
      <c r="X32" s="230">
        <v>11</v>
      </c>
      <c r="Y32" s="230">
        <v>38</v>
      </c>
      <c r="Z32" s="230">
        <v>39</v>
      </c>
      <c r="AA32" s="230">
        <v>46</v>
      </c>
      <c r="AB32" s="230">
        <v>47</v>
      </c>
      <c r="AC32" s="230">
        <v>32</v>
      </c>
      <c r="AD32" s="230">
        <v>40</v>
      </c>
      <c r="AE32" s="230">
        <v>41</v>
      </c>
      <c r="AF32" s="230">
        <v>21</v>
      </c>
      <c r="AG32" s="230">
        <v>27</v>
      </c>
      <c r="AH32" s="230">
        <v>27</v>
      </c>
      <c r="AI32" s="230">
        <v>27</v>
      </c>
      <c r="AJ32" s="230">
        <v>26</v>
      </c>
      <c r="AK32" s="230">
        <v>26</v>
      </c>
      <c r="AL32" s="230">
        <v>11</v>
      </c>
      <c r="AM32" s="230">
        <v>19</v>
      </c>
      <c r="AN32" s="230">
        <v>7</v>
      </c>
      <c r="AO32" s="230">
        <v>5</v>
      </c>
      <c r="AP32" s="230">
        <v>8</v>
      </c>
      <c r="AQ32" s="230">
        <v>7</v>
      </c>
      <c r="AR32" s="230">
        <v>1</v>
      </c>
      <c r="AS32" s="230">
        <v>2</v>
      </c>
      <c r="AT32" s="230">
        <v>4</v>
      </c>
      <c r="AU32" s="230">
        <v>0</v>
      </c>
      <c r="AV32" s="230">
        <v>2</v>
      </c>
      <c r="AW32" s="230">
        <v>4</v>
      </c>
      <c r="AX32" s="230">
        <v>0</v>
      </c>
      <c r="AY32" s="230">
        <v>1</v>
      </c>
      <c r="AZ32" s="230">
        <v>0</v>
      </c>
      <c r="BA32" s="231">
        <v>0</v>
      </c>
      <c r="BB32" s="230">
        <v>0</v>
      </c>
      <c r="BC32" s="232"/>
    </row>
    <row r="33" spans="1:57" s="207" customFormat="1" ht="21">
      <c r="A33" s="206">
        <v>2559</v>
      </c>
      <c r="B33" s="276">
        <v>1184</v>
      </c>
      <c r="C33" s="206">
        <v>19</v>
      </c>
      <c r="D33" s="206">
        <v>26</v>
      </c>
      <c r="E33" s="206">
        <v>35</v>
      </c>
      <c r="F33" s="206">
        <v>22</v>
      </c>
      <c r="G33" s="206">
        <v>23</v>
      </c>
      <c r="H33" s="206">
        <v>15</v>
      </c>
      <c r="I33" s="206">
        <v>25</v>
      </c>
      <c r="J33" s="206">
        <v>23</v>
      </c>
      <c r="K33" s="206">
        <v>28</v>
      </c>
      <c r="L33" s="206">
        <v>27</v>
      </c>
      <c r="M33" s="206">
        <v>27</v>
      </c>
      <c r="N33" s="206">
        <v>27</v>
      </c>
      <c r="O33" s="206">
        <v>12</v>
      </c>
      <c r="P33" s="206">
        <v>16</v>
      </c>
      <c r="Q33" s="206">
        <v>11</v>
      </c>
      <c r="R33" s="206">
        <v>8</v>
      </c>
      <c r="S33" s="206">
        <v>12</v>
      </c>
      <c r="T33" s="206">
        <v>4</v>
      </c>
      <c r="U33" s="206">
        <v>8</v>
      </c>
      <c r="V33" s="206">
        <v>5</v>
      </c>
      <c r="W33" s="206">
        <v>5</v>
      </c>
      <c r="X33" s="206">
        <v>8</v>
      </c>
      <c r="Y33" s="206">
        <v>16</v>
      </c>
      <c r="Z33" s="206">
        <v>20</v>
      </c>
      <c r="AA33" s="206">
        <v>16</v>
      </c>
      <c r="AB33" s="206">
        <v>22</v>
      </c>
      <c r="AC33" s="206">
        <v>21</v>
      </c>
      <c r="AD33" s="206">
        <v>19</v>
      </c>
      <c r="AE33" s="206">
        <v>34</v>
      </c>
      <c r="AF33" s="206">
        <v>56</v>
      </c>
      <c r="AG33" s="206">
        <v>61</v>
      </c>
      <c r="AH33" s="206">
        <v>51</v>
      </c>
      <c r="AI33" s="206">
        <v>55</v>
      </c>
      <c r="AJ33" s="206">
        <v>60</v>
      </c>
      <c r="AK33" s="206">
        <v>31</v>
      </c>
      <c r="AL33" s="206">
        <v>44</v>
      </c>
      <c r="AM33" s="206">
        <v>28</v>
      </c>
      <c r="AN33" s="206">
        <v>38</v>
      </c>
      <c r="AO33" s="206">
        <v>28</v>
      </c>
      <c r="AP33" s="206">
        <v>40</v>
      </c>
      <c r="AQ33" s="206">
        <v>38</v>
      </c>
      <c r="AR33" s="206">
        <v>25</v>
      </c>
      <c r="AS33" s="206">
        <v>19</v>
      </c>
      <c r="AT33" s="206">
        <v>15</v>
      </c>
      <c r="AU33" s="206">
        <v>18</v>
      </c>
      <c r="AV33" s="206">
        <v>11</v>
      </c>
      <c r="AW33" s="206">
        <v>8</v>
      </c>
      <c r="AX33" s="206">
        <v>3</v>
      </c>
      <c r="AY33" s="206">
        <v>9</v>
      </c>
      <c r="AZ33" s="206">
        <v>1</v>
      </c>
      <c r="BA33" s="233">
        <v>4</v>
      </c>
      <c r="BB33" s="206">
        <v>7</v>
      </c>
      <c r="BC33" s="232"/>
    </row>
    <row r="34" spans="1:57" s="207" customFormat="1" ht="21">
      <c r="A34" s="206">
        <v>2558</v>
      </c>
      <c r="B34" s="276">
        <v>2015</v>
      </c>
      <c r="C34" s="206">
        <v>7</v>
      </c>
      <c r="D34" s="206">
        <v>1</v>
      </c>
      <c r="E34" s="206">
        <v>1</v>
      </c>
      <c r="F34" s="206">
        <v>0</v>
      </c>
      <c r="G34" s="206">
        <v>1</v>
      </c>
      <c r="H34" s="206">
        <v>0</v>
      </c>
      <c r="I34" s="206">
        <v>2</v>
      </c>
      <c r="J34" s="206">
        <v>3</v>
      </c>
      <c r="K34" s="206">
        <v>4</v>
      </c>
      <c r="L34" s="206">
        <v>3</v>
      </c>
      <c r="M34" s="206">
        <v>3</v>
      </c>
      <c r="N34" s="206">
        <v>9</v>
      </c>
      <c r="O34" s="206">
        <v>6</v>
      </c>
      <c r="P34" s="206">
        <v>3</v>
      </c>
      <c r="Q34" s="206">
        <v>11</v>
      </c>
      <c r="R34" s="206">
        <v>12</v>
      </c>
      <c r="S34" s="206">
        <v>14</v>
      </c>
      <c r="T34" s="206">
        <v>18</v>
      </c>
      <c r="U34" s="206">
        <v>37</v>
      </c>
      <c r="V34" s="206">
        <v>26</v>
      </c>
      <c r="W34" s="206">
        <v>54</v>
      </c>
      <c r="X34" s="206">
        <v>66</v>
      </c>
      <c r="Y34" s="206">
        <v>68</v>
      </c>
      <c r="Z34" s="206">
        <v>59</v>
      </c>
      <c r="AA34" s="206">
        <v>53</v>
      </c>
      <c r="AB34" s="206">
        <v>72</v>
      </c>
      <c r="AC34" s="206">
        <v>70</v>
      </c>
      <c r="AD34" s="206">
        <v>60</v>
      </c>
      <c r="AE34" s="206">
        <v>61</v>
      </c>
      <c r="AF34" s="206">
        <v>50</v>
      </c>
      <c r="AG34" s="206">
        <v>49</v>
      </c>
      <c r="AH34" s="206">
        <v>60</v>
      </c>
      <c r="AI34" s="206">
        <v>77</v>
      </c>
      <c r="AJ34" s="206">
        <v>107</v>
      </c>
      <c r="AK34" s="206">
        <v>88</v>
      </c>
      <c r="AL34" s="206">
        <v>101</v>
      </c>
      <c r="AM34" s="206">
        <v>78</v>
      </c>
      <c r="AN34" s="206">
        <v>66</v>
      </c>
      <c r="AO34" s="206">
        <v>55</v>
      </c>
      <c r="AP34" s="206">
        <v>46</v>
      </c>
      <c r="AQ34" s="206">
        <v>46</v>
      </c>
      <c r="AR34" s="206">
        <v>36</v>
      </c>
      <c r="AS34" s="206">
        <v>52</v>
      </c>
      <c r="AT34" s="206">
        <v>52</v>
      </c>
      <c r="AU34" s="206">
        <v>52</v>
      </c>
      <c r="AV34" s="206">
        <v>69</v>
      </c>
      <c r="AW34" s="206">
        <v>37</v>
      </c>
      <c r="AX34" s="206">
        <v>58</v>
      </c>
      <c r="AY34" s="206">
        <v>31</v>
      </c>
      <c r="AZ34" s="206">
        <v>33</v>
      </c>
      <c r="BA34" s="233">
        <v>20</v>
      </c>
      <c r="BB34" s="206">
        <v>28</v>
      </c>
      <c r="BC34" s="232"/>
    </row>
    <row r="35" spans="1:57" s="180" customFormat="1">
      <c r="A35" s="179">
        <v>2557</v>
      </c>
      <c r="B35" s="276">
        <v>402</v>
      </c>
      <c r="C35" s="179">
        <v>0</v>
      </c>
      <c r="D35" s="179">
        <v>0</v>
      </c>
      <c r="E35" s="179">
        <v>1</v>
      </c>
      <c r="F35" s="179">
        <v>2</v>
      </c>
      <c r="G35" s="179">
        <v>3</v>
      </c>
      <c r="H35" s="179">
        <v>3</v>
      </c>
      <c r="I35" s="179">
        <v>1</v>
      </c>
      <c r="J35" s="179">
        <v>2</v>
      </c>
      <c r="K35" s="179">
        <v>4</v>
      </c>
      <c r="L35" s="179">
        <v>3</v>
      </c>
      <c r="M35" s="179">
        <v>0</v>
      </c>
      <c r="N35" s="179">
        <v>5</v>
      </c>
      <c r="O35" s="179">
        <v>1</v>
      </c>
      <c r="P35" s="179">
        <v>2</v>
      </c>
      <c r="Q35" s="179">
        <v>2</v>
      </c>
      <c r="R35" s="179">
        <v>3</v>
      </c>
      <c r="S35" s="179">
        <v>0</v>
      </c>
      <c r="T35" s="179">
        <v>2</v>
      </c>
      <c r="U35" s="179">
        <v>2</v>
      </c>
      <c r="V35" s="179">
        <v>6</v>
      </c>
      <c r="W35" s="179">
        <v>12</v>
      </c>
      <c r="X35" s="179">
        <v>12</v>
      </c>
      <c r="Y35" s="179">
        <v>7</v>
      </c>
      <c r="Z35" s="179">
        <v>8</v>
      </c>
      <c r="AA35" s="179">
        <v>13</v>
      </c>
      <c r="AB35" s="179">
        <v>12</v>
      </c>
      <c r="AC35" s="179">
        <v>14</v>
      </c>
      <c r="AD35" s="179">
        <v>17</v>
      </c>
      <c r="AE35" s="179">
        <v>29</v>
      </c>
      <c r="AF35" s="179">
        <v>23</v>
      </c>
      <c r="AG35" s="179">
        <v>29</v>
      </c>
      <c r="AH35" s="179">
        <v>23</v>
      </c>
      <c r="AI35" s="179">
        <v>20</v>
      </c>
      <c r="AJ35" s="179">
        <v>24</v>
      </c>
      <c r="AK35" s="179">
        <v>13</v>
      </c>
      <c r="AL35" s="179">
        <v>14</v>
      </c>
      <c r="AM35" s="179">
        <v>13</v>
      </c>
      <c r="AN35" s="179">
        <v>19</v>
      </c>
      <c r="AO35" s="179">
        <v>11</v>
      </c>
      <c r="AP35" s="179">
        <v>7</v>
      </c>
      <c r="AQ35" s="179">
        <v>6</v>
      </c>
      <c r="AR35" s="179">
        <v>2</v>
      </c>
      <c r="AS35" s="179">
        <v>2</v>
      </c>
      <c r="AT35" s="179">
        <v>4</v>
      </c>
      <c r="AU35" s="179">
        <v>6</v>
      </c>
      <c r="AV35" s="179">
        <v>4</v>
      </c>
      <c r="AW35" s="179">
        <v>4</v>
      </c>
      <c r="AX35" s="179">
        <v>2</v>
      </c>
      <c r="AY35" s="179">
        <v>2</v>
      </c>
      <c r="AZ35" s="179">
        <v>2</v>
      </c>
      <c r="BA35" s="234">
        <v>6</v>
      </c>
      <c r="BB35" s="179">
        <v>0</v>
      </c>
      <c r="BC35" s="229"/>
    </row>
    <row r="36" spans="1:57" s="131" customFormat="1">
      <c r="A36" s="129">
        <v>2556</v>
      </c>
      <c r="B36" s="276">
        <v>4139</v>
      </c>
      <c r="C36" s="129">
        <v>31</v>
      </c>
      <c r="D36" s="129">
        <v>20</v>
      </c>
      <c r="E36" s="129">
        <v>24</v>
      </c>
      <c r="F36" s="129">
        <v>21</v>
      </c>
      <c r="G36" s="129">
        <v>16</v>
      </c>
      <c r="H36" s="129">
        <v>22</v>
      </c>
      <c r="I36" s="129">
        <v>26</v>
      </c>
      <c r="J36" s="129">
        <v>32</v>
      </c>
      <c r="K36" s="129">
        <v>27</v>
      </c>
      <c r="L36" s="129">
        <v>21</v>
      </c>
      <c r="M36" s="129">
        <v>27</v>
      </c>
      <c r="N36" s="129">
        <v>44</v>
      </c>
      <c r="O36" s="129">
        <v>31</v>
      </c>
      <c r="P36" s="129">
        <v>70</v>
      </c>
      <c r="Q36" s="129">
        <v>37</v>
      </c>
      <c r="R36" s="129">
        <v>45</v>
      </c>
      <c r="S36" s="129">
        <v>44</v>
      </c>
      <c r="T36" s="129">
        <v>57</v>
      </c>
      <c r="U36" s="129">
        <v>78</v>
      </c>
      <c r="V36" s="129">
        <v>94</v>
      </c>
      <c r="W36" s="129">
        <v>149</v>
      </c>
      <c r="X36" s="129">
        <v>132</v>
      </c>
      <c r="Y36" s="129">
        <v>194</v>
      </c>
      <c r="Z36" s="129">
        <v>235</v>
      </c>
      <c r="AA36" s="129">
        <v>191</v>
      </c>
      <c r="AB36" s="129">
        <v>240</v>
      </c>
      <c r="AC36" s="129">
        <v>307</v>
      </c>
      <c r="AD36" s="129">
        <v>283</v>
      </c>
      <c r="AE36" s="129">
        <v>204</v>
      </c>
      <c r="AF36" s="129">
        <v>153</v>
      </c>
      <c r="AG36" s="129">
        <v>197</v>
      </c>
      <c r="AH36" s="129">
        <v>175</v>
      </c>
      <c r="AI36" s="129">
        <v>193</v>
      </c>
      <c r="AJ36" s="129">
        <v>174</v>
      </c>
      <c r="AK36" s="129">
        <v>128</v>
      </c>
      <c r="AL36" s="129">
        <v>120</v>
      </c>
      <c r="AM36" s="129">
        <v>76</v>
      </c>
      <c r="AN36" s="129">
        <v>50</v>
      </c>
      <c r="AO36" s="129">
        <v>45</v>
      </c>
      <c r="AP36" s="129">
        <v>37</v>
      </c>
      <c r="AQ36" s="129">
        <v>28</v>
      </c>
      <c r="AR36" s="129">
        <v>16</v>
      </c>
      <c r="AS36" s="129">
        <v>16</v>
      </c>
      <c r="AT36" s="129">
        <v>8</v>
      </c>
      <c r="AU36" s="129">
        <v>4</v>
      </c>
      <c r="AV36" s="129">
        <v>5</v>
      </c>
      <c r="AW36" s="129">
        <v>3</v>
      </c>
      <c r="AX36" s="129">
        <v>4</v>
      </c>
      <c r="AY36" s="129">
        <v>3</v>
      </c>
      <c r="AZ36" s="129">
        <v>1</v>
      </c>
      <c r="BA36" s="235">
        <v>0</v>
      </c>
      <c r="BB36" s="129">
        <v>1</v>
      </c>
      <c r="BC36" s="229"/>
    </row>
    <row r="37" spans="1:57" s="133" customFormat="1" ht="21">
      <c r="A37" s="132" t="s">
        <v>357</v>
      </c>
      <c r="B37" s="224">
        <f>SUM(C37:BB37)</f>
        <v>994</v>
      </c>
      <c r="C37" s="132">
        <f t="shared" ref="C37:BB37" si="2">MEDIAN(C32:C36)</f>
        <v>7</v>
      </c>
      <c r="D37" s="132">
        <f t="shared" si="2"/>
        <v>6</v>
      </c>
      <c r="E37" s="132">
        <f t="shared" si="2"/>
        <v>2</v>
      </c>
      <c r="F37" s="132">
        <f t="shared" si="2"/>
        <v>3</v>
      </c>
      <c r="G37" s="132">
        <f t="shared" si="2"/>
        <v>3</v>
      </c>
      <c r="H37" s="132">
        <f t="shared" si="2"/>
        <v>3</v>
      </c>
      <c r="I37" s="132">
        <f t="shared" si="2"/>
        <v>3</v>
      </c>
      <c r="J37" s="132">
        <f t="shared" si="2"/>
        <v>4</v>
      </c>
      <c r="K37" s="132">
        <f t="shared" si="2"/>
        <v>4</v>
      </c>
      <c r="L37" s="132">
        <f t="shared" si="2"/>
        <v>3</v>
      </c>
      <c r="M37" s="132">
        <f t="shared" si="2"/>
        <v>3</v>
      </c>
      <c r="N37" s="132">
        <f t="shared" si="2"/>
        <v>9</v>
      </c>
      <c r="O37" s="132">
        <f t="shared" si="2"/>
        <v>6</v>
      </c>
      <c r="P37" s="132">
        <f t="shared" si="2"/>
        <v>3</v>
      </c>
      <c r="Q37" s="132">
        <f t="shared" si="2"/>
        <v>11</v>
      </c>
      <c r="R37" s="132">
        <f t="shared" si="2"/>
        <v>8</v>
      </c>
      <c r="S37" s="132">
        <f t="shared" si="2"/>
        <v>12</v>
      </c>
      <c r="T37" s="132">
        <f t="shared" si="2"/>
        <v>4</v>
      </c>
      <c r="U37" s="132">
        <f t="shared" si="2"/>
        <v>8</v>
      </c>
      <c r="V37" s="132">
        <f t="shared" si="2"/>
        <v>16</v>
      </c>
      <c r="W37" s="132">
        <f t="shared" si="2"/>
        <v>15</v>
      </c>
      <c r="X37" s="132">
        <f t="shared" si="2"/>
        <v>12</v>
      </c>
      <c r="Y37" s="132">
        <f t="shared" si="2"/>
        <v>38</v>
      </c>
      <c r="Z37" s="132">
        <f t="shared" si="2"/>
        <v>39</v>
      </c>
      <c r="AA37" s="132">
        <f t="shared" si="2"/>
        <v>46</v>
      </c>
      <c r="AB37" s="132">
        <f t="shared" si="2"/>
        <v>47</v>
      </c>
      <c r="AC37" s="132">
        <f t="shared" si="2"/>
        <v>32</v>
      </c>
      <c r="AD37" s="132">
        <f t="shared" si="2"/>
        <v>40</v>
      </c>
      <c r="AE37" s="132">
        <f t="shared" si="2"/>
        <v>41</v>
      </c>
      <c r="AF37" s="132">
        <f t="shared" si="2"/>
        <v>50</v>
      </c>
      <c r="AG37" s="132">
        <f t="shared" si="2"/>
        <v>49</v>
      </c>
      <c r="AH37" s="132">
        <f t="shared" si="2"/>
        <v>51</v>
      </c>
      <c r="AI37" s="132">
        <f t="shared" si="2"/>
        <v>55</v>
      </c>
      <c r="AJ37" s="132">
        <f t="shared" si="2"/>
        <v>60</v>
      </c>
      <c r="AK37" s="132">
        <f t="shared" si="2"/>
        <v>31</v>
      </c>
      <c r="AL37" s="132">
        <f t="shared" si="2"/>
        <v>44</v>
      </c>
      <c r="AM37" s="132">
        <f t="shared" si="2"/>
        <v>28</v>
      </c>
      <c r="AN37" s="132">
        <f t="shared" si="2"/>
        <v>38</v>
      </c>
      <c r="AO37" s="132">
        <f t="shared" si="2"/>
        <v>28</v>
      </c>
      <c r="AP37" s="132">
        <f t="shared" si="2"/>
        <v>37</v>
      </c>
      <c r="AQ37" s="132">
        <f t="shared" si="2"/>
        <v>28</v>
      </c>
      <c r="AR37" s="132">
        <f t="shared" si="2"/>
        <v>16</v>
      </c>
      <c r="AS37" s="132">
        <f t="shared" si="2"/>
        <v>16</v>
      </c>
      <c r="AT37" s="132">
        <f t="shared" si="2"/>
        <v>8</v>
      </c>
      <c r="AU37" s="132">
        <f t="shared" si="2"/>
        <v>6</v>
      </c>
      <c r="AV37" s="132">
        <f t="shared" si="2"/>
        <v>5</v>
      </c>
      <c r="AW37" s="132">
        <f t="shared" si="2"/>
        <v>4</v>
      </c>
      <c r="AX37" s="132">
        <f t="shared" si="2"/>
        <v>3</v>
      </c>
      <c r="AY37" s="132">
        <f t="shared" si="2"/>
        <v>3</v>
      </c>
      <c r="AZ37" s="132">
        <f t="shared" si="2"/>
        <v>1</v>
      </c>
      <c r="BA37" s="236">
        <f t="shared" si="2"/>
        <v>4</v>
      </c>
      <c r="BB37" s="132">
        <f t="shared" si="2"/>
        <v>1</v>
      </c>
      <c r="BC37" s="237"/>
      <c r="BE37" s="196"/>
    </row>
    <row r="38" spans="1:5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57" ht="23.25">
      <c r="A39" s="15"/>
      <c r="B39" s="15"/>
      <c r="C39" s="15"/>
      <c r="D39" s="15"/>
      <c r="E39" s="15"/>
      <c r="F39" s="15"/>
      <c r="G39" s="15"/>
      <c r="H39" s="15"/>
      <c r="I39" s="15"/>
      <c r="J39" s="38"/>
      <c r="K39" s="38"/>
      <c r="L39" s="41"/>
      <c r="M39"/>
      <c r="N39"/>
      <c r="O39"/>
      <c r="P39"/>
      <c r="Q39"/>
      <c r="R39" s="76"/>
      <c r="S39"/>
      <c r="T39"/>
      <c r="U39"/>
    </row>
  </sheetData>
  <phoneticPr fontId="32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</sheetPr>
  <dimension ref="A1:S225"/>
  <sheetViews>
    <sheetView workbookViewId="0">
      <selection activeCell="G9" sqref="G9"/>
    </sheetView>
  </sheetViews>
  <sheetFormatPr defaultRowHeight="23.25"/>
  <cols>
    <col min="1" max="1" width="10.5703125" style="96" customWidth="1"/>
    <col min="2" max="2" width="18.5703125" style="99" customWidth="1"/>
    <col min="3" max="3" width="5.140625" style="99" customWidth="1"/>
    <col min="4" max="5" width="4.85546875" style="99" customWidth="1"/>
    <col min="6" max="6" width="5" style="99" customWidth="1"/>
    <col min="7" max="8" width="5.140625" style="99" customWidth="1"/>
    <col min="9" max="9" width="4.7109375" style="99" customWidth="1"/>
    <col min="10" max="10" width="5" style="99" customWidth="1"/>
    <col min="11" max="13" width="5.28515625" style="99" customWidth="1"/>
    <col min="14" max="14" width="5" style="99" customWidth="1"/>
    <col min="15" max="15" width="6.5703125" style="97" customWidth="1"/>
    <col min="16" max="16" width="18.140625" style="98" customWidth="1"/>
    <col min="17" max="16384" width="9.140625" style="99"/>
  </cols>
  <sheetData>
    <row r="1" spans="1:19">
      <c r="B1" s="92" t="s">
        <v>358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9">
      <c r="A2" s="208" t="s">
        <v>519</v>
      </c>
      <c r="B2" s="208"/>
      <c r="C2" s="208"/>
      <c r="D2" s="208"/>
      <c r="E2" s="208"/>
      <c r="F2" s="208"/>
      <c r="G2" s="208"/>
      <c r="H2" s="208"/>
    </row>
    <row r="3" spans="1:19">
      <c r="A3" s="209" t="s">
        <v>10</v>
      </c>
      <c r="B3" s="209" t="s">
        <v>89</v>
      </c>
      <c r="C3" s="209" t="s">
        <v>74</v>
      </c>
      <c r="D3" s="209" t="s">
        <v>75</v>
      </c>
      <c r="E3" s="209" t="s">
        <v>56</v>
      </c>
      <c r="F3" s="209" t="s">
        <v>57</v>
      </c>
      <c r="G3" s="209" t="s">
        <v>58</v>
      </c>
      <c r="H3" s="209" t="s">
        <v>59</v>
      </c>
      <c r="I3" s="209" t="s">
        <v>60</v>
      </c>
      <c r="J3" s="209" t="s">
        <v>61</v>
      </c>
      <c r="K3" s="209" t="s">
        <v>62</v>
      </c>
      <c r="L3" s="209" t="s">
        <v>63</v>
      </c>
      <c r="M3" s="209" t="s">
        <v>64</v>
      </c>
      <c r="N3" s="209" t="s">
        <v>65</v>
      </c>
      <c r="O3" s="209" t="s">
        <v>48</v>
      </c>
      <c r="P3" s="210" t="s">
        <v>342</v>
      </c>
    </row>
    <row r="4" spans="1:19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2" t="s">
        <v>2</v>
      </c>
    </row>
    <row r="5" spans="1:19">
      <c r="A5" s="103" t="s">
        <v>90</v>
      </c>
      <c r="B5" s="104">
        <v>2556</v>
      </c>
      <c r="C5" s="105">
        <v>14</v>
      </c>
      <c r="D5" s="105">
        <v>16</v>
      </c>
      <c r="E5" s="105">
        <v>12</v>
      </c>
      <c r="F5" s="105">
        <v>27</v>
      </c>
      <c r="G5" s="105">
        <v>61</v>
      </c>
      <c r="H5" s="105">
        <v>139</v>
      </c>
      <c r="I5" s="105">
        <v>214</v>
      </c>
      <c r="J5" s="105">
        <v>155</v>
      </c>
      <c r="K5" s="105">
        <v>66</v>
      </c>
      <c r="L5" s="105">
        <v>30</v>
      </c>
      <c r="M5" s="105">
        <v>5</v>
      </c>
      <c r="N5" s="105">
        <v>2</v>
      </c>
      <c r="O5" s="106">
        <v>361</v>
      </c>
      <c r="S5" s="247"/>
    </row>
    <row r="6" spans="1:19">
      <c r="A6" s="103"/>
      <c r="B6" s="104">
        <v>2557</v>
      </c>
      <c r="C6" s="105">
        <v>0</v>
      </c>
      <c r="D6" s="105">
        <v>3</v>
      </c>
      <c r="E6" s="105">
        <v>2</v>
      </c>
      <c r="F6" s="105">
        <v>1</v>
      </c>
      <c r="G6" s="105">
        <v>0</v>
      </c>
      <c r="H6" s="105">
        <v>5</v>
      </c>
      <c r="I6" s="105">
        <v>16</v>
      </c>
      <c r="J6" s="105">
        <v>17</v>
      </c>
      <c r="K6" s="105">
        <v>16</v>
      </c>
      <c r="L6" s="105">
        <v>2</v>
      </c>
      <c r="M6" s="105">
        <v>7</v>
      </c>
      <c r="N6" s="105">
        <v>2</v>
      </c>
      <c r="O6" s="106">
        <v>741</v>
      </c>
    </row>
    <row r="7" spans="1:19">
      <c r="A7" s="103"/>
      <c r="B7" s="104">
        <v>2558</v>
      </c>
      <c r="C7" s="105">
        <v>1</v>
      </c>
      <c r="D7" s="105">
        <v>3</v>
      </c>
      <c r="E7" s="105">
        <v>6</v>
      </c>
      <c r="F7" s="105">
        <v>0</v>
      </c>
      <c r="G7" s="105">
        <v>15</v>
      </c>
      <c r="H7" s="105">
        <v>24</v>
      </c>
      <c r="I7" s="105">
        <v>40</v>
      </c>
      <c r="J7" s="105">
        <v>59</v>
      </c>
      <c r="K7" s="105">
        <v>54</v>
      </c>
      <c r="L7" s="105">
        <v>35</v>
      </c>
      <c r="M7" s="105">
        <v>31</v>
      </c>
      <c r="N7" s="105">
        <v>20</v>
      </c>
      <c r="O7" s="106">
        <v>71</v>
      </c>
    </row>
    <row r="8" spans="1:19">
      <c r="A8" s="103"/>
      <c r="B8" s="104">
        <v>2559</v>
      </c>
      <c r="C8" s="105">
        <v>20</v>
      </c>
      <c r="D8" s="105">
        <v>12</v>
      </c>
      <c r="E8" s="105">
        <v>22</v>
      </c>
      <c r="F8" s="105">
        <v>12</v>
      </c>
      <c r="G8" s="105">
        <v>10</v>
      </c>
      <c r="H8" s="105">
        <v>31</v>
      </c>
      <c r="I8" s="105">
        <v>27</v>
      </c>
      <c r="J8" s="105">
        <v>42</v>
      </c>
      <c r="K8" s="105">
        <v>42</v>
      </c>
      <c r="L8" s="105">
        <v>25</v>
      </c>
      <c r="M8" s="105">
        <v>10</v>
      </c>
      <c r="N8" s="105">
        <v>4</v>
      </c>
      <c r="O8" s="106">
        <v>288</v>
      </c>
    </row>
    <row r="9" spans="1:19">
      <c r="A9" s="103"/>
      <c r="B9" s="104">
        <v>2560</v>
      </c>
      <c r="C9" s="105">
        <v>8</v>
      </c>
      <c r="D9" s="105">
        <v>4</v>
      </c>
      <c r="E9" s="105">
        <v>2</v>
      </c>
      <c r="F9" s="105">
        <v>4</v>
      </c>
      <c r="G9" s="105">
        <v>9</v>
      </c>
      <c r="H9" s="105">
        <v>32</v>
      </c>
      <c r="I9" s="105">
        <v>29</v>
      </c>
      <c r="J9" s="105">
        <v>16</v>
      </c>
      <c r="K9" s="105">
        <v>10</v>
      </c>
      <c r="L9" s="105">
        <v>1</v>
      </c>
      <c r="M9" s="105">
        <v>2</v>
      </c>
      <c r="N9" s="105">
        <v>0</v>
      </c>
      <c r="O9" s="106">
        <f>SUM(C9:N9)</f>
        <v>117</v>
      </c>
    </row>
    <row r="10" spans="1:19">
      <c r="A10" s="288"/>
      <c r="B10" s="107" t="s">
        <v>359</v>
      </c>
      <c r="C10" s="108">
        <f>MEDIAN(C5:C9)</f>
        <v>8</v>
      </c>
      <c r="D10" s="108">
        <f t="shared" ref="D10:N10" si="0">MEDIAN(D5:D9)</f>
        <v>4</v>
      </c>
      <c r="E10" s="108">
        <f t="shared" si="0"/>
        <v>6</v>
      </c>
      <c r="F10" s="108">
        <f t="shared" si="0"/>
        <v>4</v>
      </c>
      <c r="G10" s="108">
        <f t="shared" si="0"/>
        <v>10</v>
      </c>
      <c r="H10" s="108">
        <f t="shared" si="0"/>
        <v>31</v>
      </c>
      <c r="I10" s="108">
        <f t="shared" si="0"/>
        <v>29</v>
      </c>
      <c r="J10" s="108">
        <f t="shared" si="0"/>
        <v>42</v>
      </c>
      <c r="K10" s="108">
        <f t="shared" si="0"/>
        <v>42</v>
      </c>
      <c r="L10" s="108">
        <f t="shared" si="0"/>
        <v>25</v>
      </c>
      <c r="M10" s="108">
        <f t="shared" si="0"/>
        <v>7</v>
      </c>
      <c r="N10" s="108">
        <f t="shared" si="0"/>
        <v>2</v>
      </c>
      <c r="O10" s="108">
        <f>SUM(C10:N10)</f>
        <v>210</v>
      </c>
    </row>
    <row r="11" spans="1:19">
      <c r="A11" s="103"/>
      <c r="B11" s="109" t="s">
        <v>91</v>
      </c>
      <c r="C11" s="110">
        <f>C10*P11/O10</f>
        <v>6.4</v>
      </c>
      <c r="D11" s="110">
        <f>D10*P11/O10</f>
        <v>3.2</v>
      </c>
      <c r="E11" s="110">
        <f>E10*P11/O10</f>
        <v>4.8</v>
      </c>
      <c r="F11" s="110">
        <f>F10*P11/O10</f>
        <v>3.2</v>
      </c>
      <c r="G11" s="110">
        <f>G10*P11/O10</f>
        <v>8</v>
      </c>
      <c r="H11" s="110">
        <f>H10*P11/O10</f>
        <v>24.8</v>
      </c>
      <c r="I11" s="110">
        <f>I10*P11/O10</f>
        <v>23.2</v>
      </c>
      <c r="J11" s="110">
        <f>J10*P11/O10</f>
        <v>33.6</v>
      </c>
      <c r="K11" s="110">
        <f>K10*P11/O10</f>
        <v>33.6</v>
      </c>
      <c r="L11" s="110">
        <f>L10*P11/O10</f>
        <v>20</v>
      </c>
      <c r="M11" s="110">
        <f>M10*P11/O10</f>
        <v>5.6</v>
      </c>
      <c r="N11" s="110">
        <f>N10*P11/O10</f>
        <v>1.6</v>
      </c>
      <c r="O11" s="111">
        <f>SUM(C11:N11)</f>
        <v>168</v>
      </c>
      <c r="P11" s="278">
        <f>O10*80/100</f>
        <v>168</v>
      </c>
    </row>
    <row r="12" spans="1:19">
      <c r="A12" s="103"/>
      <c r="B12" s="112">
        <v>2561</v>
      </c>
      <c r="C12" s="113">
        <f>รายเดือน61!B5</f>
        <v>0</v>
      </c>
      <c r="D12" s="113">
        <f>รายเดือน61!C5</f>
        <v>1</v>
      </c>
      <c r="E12" s="113">
        <f>รายเดือน61!D5</f>
        <v>0</v>
      </c>
      <c r="F12" s="113">
        <f>รายเดือน61!E5</f>
        <v>0</v>
      </c>
      <c r="G12" s="113">
        <f>รายเดือน61!F5</f>
        <v>8</v>
      </c>
      <c r="H12" s="113">
        <f>รายเดือน61!G5</f>
        <v>2</v>
      </c>
      <c r="I12" s="113"/>
      <c r="J12" s="113"/>
      <c r="K12" s="113"/>
      <c r="L12" s="113"/>
      <c r="M12" s="113"/>
      <c r="N12" s="113"/>
      <c r="O12" s="114">
        <f>SUM(C12:N12)</f>
        <v>11</v>
      </c>
      <c r="P12" s="279"/>
    </row>
    <row r="13" spans="1:19">
      <c r="A13" s="103"/>
      <c r="B13" s="115" t="s">
        <v>360</v>
      </c>
      <c r="C13" s="34">
        <f>C12</f>
        <v>0</v>
      </c>
      <c r="D13" s="34">
        <f>C12+D12</f>
        <v>1</v>
      </c>
      <c r="E13" s="34">
        <f>C12+D12+E12</f>
        <v>1</v>
      </c>
      <c r="F13" s="34">
        <f>C12+D12+E12+F12</f>
        <v>1</v>
      </c>
      <c r="G13" s="34">
        <f>C12+D12+E12+F12+G12</f>
        <v>9</v>
      </c>
      <c r="H13" s="34">
        <f>C12+D12+E12+F12+G12+H12</f>
        <v>11</v>
      </c>
      <c r="I13" s="34">
        <f>C12+D12+E12+F12+G12+H12+I12</f>
        <v>11</v>
      </c>
      <c r="J13" s="34">
        <f>C12+D12+E12+F12+G12+H12+I12+J12</f>
        <v>11</v>
      </c>
      <c r="K13" s="34">
        <f>C12+D12+E12+F12+G12+H12+I12+J12+K12</f>
        <v>11</v>
      </c>
      <c r="L13" s="34">
        <f>C12+D12+E12+F12+G12+H12+I12+J12+K12+L12</f>
        <v>11</v>
      </c>
      <c r="M13" s="34">
        <f>C12+D12+E12+F12+G12+H12+I12+J12+K12+L12+M12</f>
        <v>11</v>
      </c>
      <c r="N13" s="34">
        <f>C12+D12+E12+F12+G12+H12+I12+J12+K12+L12+M12+N12</f>
        <v>11</v>
      </c>
      <c r="O13" s="116"/>
      <c r="P13" s="279"/>
    </row>
    <row r="14" spans="1:19">
      <c r="A14" s="117"/>
      <c r="B14" s="118" t="s">
        <v>89</v>
      </c>
      <c r="C14" s="78" t="s">
        <v>74</v>
      </c>
      <c r="D14" s="78" t="s">
        <v>75</v>
      </c>
      <c r="E14" s="78" t="s">
        <v>56</v>
      </c>
      <c r="F14" s="78" t="s">
        <v>57</v>
      </c>
      <c r="G14" s="78" t="s">
        <v>58</v>
      </c>
      <c r="H14" s="78" t="s">
        <v>59</v>
      </c>
      <c r="I14" s="78" t="s">
        <v>60</v>
      </c>
      <c r="J14" s="78" t="s">
        <v>61</v>
      </c>
      <c r="K14" s="78" t="s">
        <v>62</v>
      </c>
      <c r="L14" s="78" t="s">
        <v>63</v>
      </c>
      <c r="M14" s="78" t="s">
        <v>64</v>
      </c>
      <c r="N14" s="78" t="s">
        <v>65</v>
      </c>
      <c r="O14" s="116" t="s">
        <v>48</v>
      </c>
      <c r="P14" s="279"/>
    </row>
    <row r="15" spans="1:19">
      <c r="A15" s="103" t="s">
        <v>92</v>
      </c>
      <c r="B15" s="119">
        <v>2556</v>
      </c>
      <c r="C15" s="105">
        <v>4</v>
      </c>
      <c r="D15" s="105">
        <v>5</v>
      </c>
      <c r="E15" s="105">
        <v>1</v>
      </c>
      <c r="F15" s="105">
        <v>10</v>
      </c>
      <c r="G15" s="105">
        <v>13</v>
      </c>
      <c r="H15" s="105">
        <v>36</v>
      </c>
      <c r="I15" s="105">
        <v>61</v>
      </c>
      <c r="J15" s="105">
        <v>41</v>
      </c>
      <c r="K15" s="105">
        <v>17</v>
      </c>
      <c r="L15" s="105">
        <v>10</v>
      </c>
      <c r="M15" s="105">
        <v>3</v>
      </c>
      <c r="N15" s="105">
        <v>2</v>
      </c>
      <c r="O15" s="106">
        <f t="shared" ref="O15:O22" si="1">SUM(C15:N15)</f>
        <v>203</v>
      </c>
    </row>
    <row r="16" spans="1:19">
      <c r="A16" s="103" t="s">
        <v>22</v>
      </c>
      <c r="B16" s="119">
        <v>2557</v>
      </c>
      <c r="C16" s="105">
        <v>0</v>
      </c>
      <c r="D16" s="105">
        <v>1</v>
      </c>
      <c r="E16" s="105">
        <v>1</v>
      </c>
      <c r="F16" s="105">
        <v>0</v>
      </c>
      <c r="G16" s="105">
        <v>0</v>
      </c>
      <c r="H16" s="105">
        <v>4</v>
      </c>
      <c r="I16" s="105">
        <v>2</v>
      </c>
      <c r="J16" s="105">
        <v>4</v>
      </c>
      <c r="K16" s="105">
        <v>4</v>
      </c>
      <c r="L16" s="105">
        <v>0</v>
      </c>
      <c r="M16" s="105">
        <v>2</v>
      </c>
      <c r="N16" s="105">
        <v>0</v>
      </c>
      <c r="O16" s="106">
        <f t="shared" si="1"/>
        <v>18</v>
      </c>
    </row>
    <row r="17" spans="1:18">
      <c r="A17" s="103"/>
      <c r="B17" s="119">
        <v>2558</v>
      </c>
      <c r="C17" s="105">
        <v>0</v>
      </c>
      <c r="D17" s="105">
        <v>1</v>
      </c>
      <c r="E17" s="105">
        <v>2</v>
      </c>
      <c r="F17" s="105">
        <v>0</v>
      </c>
      <c r="G17" s="105">
        <v>1</v>
      </c>
      <c r="H17" s="105">
        <v>4</v>
      </c>
      <c r="I17" s="105">
        <v>3</v>
      </c>
      <c r="J17" s="105">
        <v>14</v>
      </c>
      <c r="K17" s="105">
        <v>21</v>
      </c>
      <c r="L17" s="105">
        <v>10</v>
      </c>
      <c r="M17" s="105">
        <v>13</v>
      </c>
      <c r="N17" s="105">
        <v>9</v>
      </c>
      <c r="O17" s="106">
        <f t="shared" si="1"/>
        <v>78</v>
      </c>
    </row>
    <row r="18" spans="1:18">
      <c r="A18" s="103"/>
      <c r="B18" s="119">
        <v>2559</v>
      </c>
      <c r="C18" s="105">
        <v>4</v>
      </c>
      <c r="D18" s="105">
        <v>4</v>
      </c>
      <c r="E18" s="105">
        <v>4</v>
      </c>
      <c r="F18" s="105">
        <v>2</v>
      </c>
      <c r="G18" s="105">
        <v>0</v>
      </c>
      <c r="H18" s="105">
        <v>9</v>
      </c>
      <c r="I18" s="105">
        <v>6</v>
      </c>
      <c r="J18" s="105">
        <v>20</v>
      </c>
      <c r="K18" s="105">
        <v>9</v>
      </c>
      <c r="L18" s="105">
        <v>9</v>
      </c>
      <c r="M18" s="105">
        <v>2</v>
      </c>
      <c r="N18" s="105">
        <v>2</v>
      </c>
      <c r="O18" s="106">
        <f t="shared" si="1"/>
        <v>71</v>
      </c>
    </row>
    <row r="19" spans="1:18">
      <c r="A19" s="103"/>
      <c r="B19" s="119">
        <v>2560</v>
      </c>
      <c r="C19" s="105">
        <v>3</v>
      </c>
      <c r="D19" s="105">
        <v>0</v>
      </c>
      <c r="E19" s="105">
        <v>1</v>
      </c>
      <c r="F19" s="105">
        <v>1</v>
      </c>
      <c r="G19" s="105">
        <v>0</v>
      </c>
      <c r="H19" s="105">
        <v>6</v>
      </c>
      <c r="I19" s="105">
        <v>7</v>
      </c>
      <c r="J19" s="105">
        <v>7</v>
      </c>
      <c r="K19" s="105">
        <v>2</v>
      </c>
      <c r="L19" s="105">
        <v>0</v>
      </c>
      <c r="M19" s="105">
        <v>0</v>
      </c>
      <c r="N19" s="105">
        <v>0</v>
      </c>
      <c r="O19" s="106">
        <f t="shared" si="1"/>
        <v>27</v>
      </c>
    </row>
    <row r="20" spans="1:18">
      <c r="A20" s="288"/>
      <c r="B20" s="107" t="s">
        <v>359</v>
      </c>
      <c r="C20" s="126">
        <f>MEDIAN(C15:C19)</f>
        <v>3</v>
      </c>
      <c r="D20" s="126">
        <f t="shared" ref="D20:N20" si="2">MEDIAN(D15:D19)</f>
        <v>1</v>
      </c>
      <c r="E20" s="126">
        <f t="shared" si="2"/>
        <v>1</v>
      </c>
      <c r="F20" s="126">
        <f t="shared" si="2"/>
        <v>1</v>
      </c>
      <c r="G20" s="126">
        <f t="shared" si="2"/>
        <v>0</v>
      </c>
      <c r="H20" s="126">
        <f t="shared" si="2"/>
        <v>6</v>
      </c>
      <c r="I20" s="126">
        <f t="shared" si="2"/>
        <v>6</v>
      </c>
      <c r="J20" s="126">
        <f t="shared" si="2"/>
        <v>14</v>
      </c>
      <c r="K20" s="126">
        <f t="shared" si="2"/>
        <v>9</v>
      </c>
      <c r="L20" s="126">
        <f t="shared" si="2"/>
        <v>9</v>
      </c>
      <c r="M20" s="126">
        <f t="shared" si="2"/>
        <v>2</v>
      </c>
      <c r="N20" s="126">
        <f t="shared" si="2"/>
        <v>2</v>
      </c>
      <c r="O20" s="108">
        <f t="shared" si="1"/>
        <v>54</v>
      </c>
      <c r="R20" s="247"/>
    </row>
    <row r="21" spans="1:18">
      <c r="A21" s="103"/>
      <c r="B21" s="109" t="s">
        <v>91</v>
      </c>
      <c r="C21" s="110">
        <f>C20*P21/O20</f>
        <v>2.4000000000000004</v>
      </c>
      <c r="D21" s="110">
        <f>D20*P21/O20</f>
        <v>0.8</v>
      </c>
      <c r="E21" s="110">
        <f>E20*P21/O20</f>
        <v>0.8</v>
      </c>
      <c r="F21" s="110">
        <f>F20*P21/O20</f>
        <v>0.8</v>
      </c>
      <c r="G21" s="110">
        <f>G20*P21/O20</f>
        <v>0</v>
      </c>
      <c r="H21" s="110">
        <f>H20*P21/O20</f>
        <v>4.8000000000000007</v>
      </c>
      <c r="I21" s="110">
        <f>I20*P21/O20</f>
        <v>4.8000000000000007</v>
      </c>
      <c r="J21" s="110">
        <f>J20*P21/O20</f>
        <v>11.200000000000001</v>
      </c>
      <c r="K21" s="110">
        <f>K20*P21/O20</f>
        <v>7.2</v>
      </c>
      <c r="L21" s="110">
        <f>L20*P21/O20</f>
        <v>7.2</v>
      </c>
      <c r="M21" s="110">
        <f>M20*P21/O20</f>
        <v>1.6</v>
      </c>
      <c r="N21" s="110">
        <f>N20*P21/O20</f>
        <v>1.6</v>
      </c>
      <c r="O21" s="111">
        <f t="shared" si="1"/>
        <v>43.20000000000001</v>
      </c>
      <c r="P21" s="278">
        <f>O20*80/100</f>
        <v>43.2</v>
      </c>
    </row>
    <row r="22" spans="1:18">
      <c r="A22" s="103"/>
      <c r="B22" s="112">
        <v>2561</v>
      </c>
      <c r="C22" s="113">
        <f>รายเดือน61!B6</f>
        <v>0</v>
      </c>
      <c r="D22" s="113">
        <f>รายเดือน61!C6</f>
        <v>0</v>
      </c>
      <c r="E22" s="113">
        <f>รายเดือน61!D6</f>
        <v>0</v>
      </c>
      <c r="F22" s="113">
        <f>รายเดือน61!E6</f>
        <v>0</v>
      </c>
      <c r="G22" s="113">
        <f>รายเดือน61!F6</f>
        <v>1</v>
      </c>
      <c r="H22" s="113"/>
      <c r="I22" s="113"/>
      <c r="J22" s="113"/>
      <c r="K22" s="113"/>
      <c r="L22" s="113"/>
      <c r="M22" s="113"/>
      <c r="N22" s="113"/>
      <c r="O22" s="114">
        <f t="shared" si="1"/>
        <v>1</v>
      </c>
    </row>
    <row r="23" spans="1:18">
      <c r="A23" s="121"/>
      <c r="B23" s="115" t="s">
        <v>360</v>
      </c>
      <c r="C23" s="34">
        <f>C22</f>
        <v>0</v>
      </c>
      <c r="D23" s="34">
        <f>C22+D22</f>
        <v>0</v>
      </c>
      <c r="E23" s="34">
        <f>C22+D22+E22</f>
        <v>0</v>
      </c>
      <c r="F23" s="34">
        <f>C22+D22+E22+F22</f>
        <v>0</v>
      </c>
      <c r="G23" s="34">
        <f>C22+D22+E22+F22+G22</f>
        <v>1</v>
      </c>
      <c r="H23" s="34">
        <f>C22+D22+E22+F22+G22+H22</f>
        <v>1</v>
      </c>
      <c r="I23" s="34">
        <f>C22+D22+E22+F22+G22+H22+I22</f>
        <v>1</v>
      </c>
      <c r="J23" s="34">
        <f>C22+D22+E22+F22+G22+H22+I22+J22</f>
        <v>1</v>
      </c>
      <c r="K23" s="34">
        <f>C22+D22+E22+F22+G22+H22+I22+J22+K22</f>
        <v>1</v>
      </c>
      <c r="L23" s="34">
        <f>C22+D22+E22+F22+G22+H22+I22+J22+K22+L22</f>
        <v>1</v>
      </c>
      <c r="M23" s="34">
        <f>C22+D22+E22+F22+G22+H22+I22+J22+K22+L22+M22</f>
        <v>1</v>
      </c>
      <c r="N23" s="34">
        <f>C22+D22+E22+F22+G22+H22+I22+J22+K22+L22+M22+N22</f>
        <v>1</v>
      </c>
      <c r="O23" s="116"/>
    </row>
    <row r="24" spans="1:18">
      <c r="A24" s="103" t="s">
        <v>93</v>
      </c>
      <c r="B24" s="122" t="s">
        <v>89</v>
      </c>
      <c r="C24" s="122" t="s">
        <v>74</v>
      </c>
      <c r="D24" s="122" t="s">
        <v>75</v>
      </c>
      <c r="E24" s="122" t="s">
        <v>56</v>
      </c>
      <c r="F24" s="122" t="s">
        <v>57</v>
      </c>
      <c r="G24" s="122" t="s">
        <v>58</v>
      </c>
      <c r="H24" s="122" t="s">
        <v>59</v>
      </c>
      <c r="I24" s="122" t="s">
        <v>60</v>
      </c>
      <c r="J24" s="122" t="s">
        <v>61</v>
      </c>
      <c r="K24" s="122" t="s">
        <v>62</v>
      </c>
      <c r="L24" s="122" t="s">
        <v>63</v>
      </c>
      <c r="M24" s="122" t="s">
        <v>64</v>
      </c>
      <c r="N24" s="122" t="s">
        <v>65</v>
      </c>
      <c r="O24" s="122" t="s">
        <v>48</v>
      </c>
    </row>
    <row r="25" spans="1:18">
      <c r="A25" s="103" t="s">
        <v>94</v>
      </c>
      <c r="B25" s="104">
        <v>2556</v>
      </c>
      <c r="C25" s="105">
        <v>10</v>
      </c>
      <c r="D25" s="105">
        <v>11</v>
      </c>
      <c r="E25" s="105">
        <v>11</v>
      </c>
      <c r="F25" s="105">
        <v>17</v>
      </c>
      <c r="G25" s="105">
        <v>48</v>
      </c>
      <c r="H25" s="105">
        <v>103</v>
      </c>
      <c r="I25" s="105">
        <v>153</v>
      </c>
      <c r="J25" s="105">
        <v>114</v>
      </c>
      <c r="K25" s="105">
        <v>49</v>
      </c>
      <c r="L25" s="105">
        <v>20</v>
      </c>
      <c r="M25" s="105">
        <v>2</v>
      </c>
      <c r="N25" s="105">
        <v>0</v>
      </c>
      <c r="O25" s="106">
        <f t="shared" ref="O25:O32" si="3">SUM(C25:N25)</f>
        <v>538</v>
      </c>
    </row>
    <row r="26" spans="1:18">
      <c r="A26" s="103"/>
      <c r="B26" s="104">
        <v>2557</v>
      </c>
      <c r="C26" s="105">
        <v>0</v>
      </c>
      <c r="D26" s="105">
        <v>2</v>
      </c>
      <c r="E26" s="105">
        <v>1</v>
      </c>
      <c r="F26" s="105">
        <v>1</v>
      </c>
      <c r="G26" s="105">
        <v>0</v>
      </c>
      <c r="H26" s="105">
        <v>1</v>
      </c>
      <c r="I26" s="105">
        <v>14</v>
      </c>
      <c r="J26" s="105">
        <v>13</v>
      </c>
      <c r="K26" s="105">
        <v>12</v>
      </c>
      <c r="L26" s="105">
        <v>2</v>
      </c>
      <c r="M26" s="105">
        <v>5</v>
      </c>
      <c r="N26" s="105">
        <v>2</v>
      </c>
      <c r="O26" s="106">
        <f t="shared" si="3"/>
        <v>53</v>
      </c>
    </row>
    <row r="27" spans="1:18">
      <c r="A27" s="103"/>
      <c r="B27" s="104">
        <v>2558</v>
      </c>
      <c r="C27" s="105">
        <v>1</v>
      </c>
      <c r="D27" s="105">
        <v>2</v>
      </c>
      <c r="E27" s="105">
        <v>4</v>
      </c>
      <c r="F27" s="105">
        <v>0</v>
      </c>
      <c r="G27" s="105">
        <v>14</v>
      </c>
      <c r="H27" s="105">
        <v>20</v>
      </c>
      <c r="I27" s="105">
        <v>37</v>
      </c>
      <c r="J27" s="105">
        <v>45</v>
      </c>
      <c r="K27" s="105">
        <v>33</v>
      </c>
      <c r="L27" s="105">
        <v>25</v>
      </c>
      <c r="M27" s="105">
        <v>18</v>
      </c>
      <c r="N27" s="105">
        <v>11</v>
      </c>
      <c r="O27" s="106">
        <f t="shared" si="3"/>
        <v>210</v>
      </c>
    </row>
    <row r="28" spans="1:18">
      <c r="A28" s="103"/>
      <c r="B28" s="104">
        <v>2559</v>
      </c>
      <c r="C28" s="105">
        <v>16</v>
      </c>
      <c r="D28" s="105">
        <v>8</v>
      </c>
      <c r="E28" s="105">
        <v>18</v>
      </c>
      <c r="F28" s="105">
        <v>10</v>
      </c>
      <c r="G28" s="105">
        <v>10</v>
      </c>
      <c r="H28" s="105">
        <v>22</v>
      </c>
      <c r="I28" s="105">
        <v>21</v>
      </c>
      <c r="J28" s="105">
        <v>22</v>
      </c>
      <c r="K28" s="105">
        <v>33</v>
      </c>
      <c r="L28" s="105">
        <v>16</v>
      </c>
      <c r="M28" s="105">
        <v>8</v>
      </c>
      <c r="N28" s="105">
        <v>2</v>
      </c>
      <c r="O28" s="106">
        <f t="shared" si="3"/>
        <v>186</v>
      </c>
    </row>
    <row r="29" spans="1:18">
      <c r="A29" s="103"/>
      <c r="B29" s="104">
        <v>2560</v>
      </c>
      <c r="C29" s="105">
        <v>5</v>
      </c>
      <c r="D29" s="105">
        <v>4</v>
      </c>
      <c r="E29" s="105">
        <v>1</v>
      </c>
      <c r="F29" s="105">
        <v>3</v>
      </c>
      <c r="G29" s="105">
        <v>9</v>
      </c>
      <c r="H29" s="105">
        <v>26</v>
      </c>
      <c r="I29" s="105">
        <v>22</v>
      </c>
      <c r="J29" s="105">
        <v>9</v>
      </c>
      <c r="K29" s="105">
        <v>8</v>
      </c>
      <c r="L29" s="105">
        <v>1</v>
      </c>
      <c r="M29" s="105">
        <v>2</v>
      </c>
      <c r="N29" s="105">
        <v>0</v>
      </c>
      <c r="O29" s="106">
        <f t="shared" si="3"/>
        <v>90</v>
      </c>
    </row>
    <row r="30" spans="1:18">
      <c r="A30" s="288"/>
      <c r="B30" s="107" t="s">
        <v>359</v>
      </c>
      <c r="C30" s="107">
        <f>MEDIAN(C25:C29)</f>
        <v>5</v>
      </c>
      <c r="D30" s="107">
        <f t="shared" ref="D30:N30" si="4">MEDIAN(D25:D29)</f>
        <v>4</v>
      </c>
      <c r="E30" s="107">
        <f t="shared" si="4"/>
        <v>4</v>
      </c>
      <c r="F30" s="107">
        <f t="shared" si="4"/>
        <v>3</v>
      </c>
      <c r="G30" s="107">
        <f t="shared" si="4"/>
        <v>10</v>
      </c>
      <c r="H30" s="107">
        <f t="shared" si="4"/>
        <v>22</v>
      </c>
      <c r="I30" s="107">
        <f t="shared" si="4"/>
        <v>22</v>
      </c>
      <c r="J30" s="107">
        <f t="shared" si="4"/>
        <v>22</v>
      </c>
      <c r="K30" s="107">
        <f t="shared" si="4"/>
        <v>33</v>
      </c>
      <c r="L30" s="107">
        <f t="shared" si="4"/>
        <v>16</v>
      </c>
      <c r="M30" s="107">
        <f t="shared" si="4"/>
        <v>5</v>
      </c>
      <c r="N30" s="107">
        <f t="shared" si="4"/>
        <v>2</v>
      </c>
      <c r="O30" s="108">
        <f t="shared" si="3"/>
        <v>148</v>
      </c>
    </row>
    <row r="31" spans="1:18">
      <c r="A31" s="103"/>
      <c r="B31" s="109" t="s">
        <v>91</v>
      </c>
      <c r="C31" s="110">
        <f>C30*P31/O30</f>
        <v>4</v>
      </c>
      <c r="D31" s="110">
        <f>D30*P31/O30</f>
        <v>3.2</v>
      </c>
      <c r="E31" s="110">
        <f>E30*P31/O30</f>
        <v>3.2</v>
      </c>
      <c r="F31" s="110">
        <f>F30*P31/O30</f>
        <v>2.4000000000000004</v>
      </c>
      <c r="G31" s="110">
        <f>G30*P31/O30</f>
        <v>8</v>
      </c>
      <c r="H31" s="110">
        <f>H30*P31/O30</f>
        <v>17.600000000000001</v>
      </c>
      <c r="I31" s="110">
        <f>I30*P31/O30</f>
        <v>17.600000000000001</v>
      </c>
      <c r="J31" s="110">
        <f>J30*P31/O30</f>
        <v>17.600000000000001</v>
      </c>
      <c r="K31" s="110">
        <f>K30*P31/O30</f>
        <v>26.400000000000002</v>
      </c>
      <c r="L31" s="110">
        <f>L30*P31/O30</f>
        <v>12.8</v>
      </c>
      <c r="M31" s="110">
        <f>M30*P31/O30</f>
        <v>4</v>
      </c>
      <c r="N31" s="110">
        <f>N30*P31/O30</f>
        <v>1.6</v>
      </c>
      <c r="O31" s="111">
        <f t="shared" si="3"/>
        <v>118.4</v>
      </c>
      <c r="P31" s="278">
        <f>O30*80/100</f>
        <v>118.4</v>
      </c>
    </row>
    <row r="32" spans="1:18">
      <c r="A32" s="103"/>
      <c r="B32" s="112">
        <v>2561</v>
      </c>
      <c r="C32" s="113">
        <f>รายเดือน61!B7</f>
        <v>0</v>
      </c>
      <c r="D32" s="113">
        <f>รายเดือน61!C7</f>
        <v>1</v>
      </c>
      <c r="E32" s="113">
        <f>รายเดือน61!D7</f>
        <v>0</v>
      </c>
      <c r="F32" s="113">
        <f>รายเดือน61!E7</f>
        <v>0</v>
      </c>
      <c r="G32" s="113">
        <f>รายเดือน61!F7</f>
        <v>7</v>
      </c>
      <c r="H32" s="113">
        <f>รายเดือน61!G7</f>
        <v>1</v>
      </c>
      <c r="I32" s="113"/>
      <c r="J32" s="113"/>
      <c r="K32" s="113"/>
      <c r="L32" s="113"/>
      <c r="M32" s="113"/>
      <c r="N32" s="113"/>
      <c r="O32" s="114">
        <f t="shared" si="3"/>
        <v>9</v>
      </c>
    </row>
    <row r="33" spans="1:16">
      <c r="A33" s="121"/>
      <c r="B33" s="115" t="s">
        <v>360</v>
      </c>
      <c r="C33" s="34">
        <f>C32</f>
        <v>0</v>
      </c>
      <c r="D33" s="34">
        <f>C32+D32</f>
        <v>1</v>
      </c>
      <c r="E33" s="34">
        <f>C32+D32+E32</f>
        <v>1</v>
      </c>
      <c r="F33" s="34">
        <f>C32+D32+E32+F32</f>
        <v>1</v>
      </c>
      <c r="G33" s="34">
        <f>C32+D32+E32+F32+G32</f>
        <v>8</v>
      </c>
      <c r="H33" s="34">
        <f>C32+D32+E32+F32+G32+H32</f>
        <v>9</v>
      </c>
      <c r="I33" s="34">
        <f>C32+D32+E32+F32+G32+H32+I32</f>
        <v>9</v>
      </c>
      <c r="J33" s="34">
        <f>C32+D32+E32+F32+G32+H32+I32+J32</f>
        <v>9</v>
      </c>
      <c r="K33" s="34">
        <f>C32+D32+E32+F32+G32+H32+I32+J32+K32</f>
        <v>9</v>
      </c>
      <c r="L33" s="34">
        <f>C32+D32+E32+F32+G32+H32+I32+J32+K32+L32</f>
        <v>9</v>
      </c>
      <c r="M33" s="34">
        <f>C32+D32+E32+F32+G32+H32+I32+J32+K32+L32+M32</f>
        <v>9</v>
      </c>
      <c r="N33" s="34">
        <f>C32+D32+E32+F32+G32+H32+I32+J32+K32+L32+M32+N32</f>
        <v>9</v>
      </c>
      <c r="O33" s="116"/>
    </row>
    <row r="34" spans="1:16">
      <c r="A34" s="117"/>
      <c r="B34" s="122" t="s">
        <v>89</v>
      </c>
      <c r="C34" s="122" t="s">
        <v>74</v>
      </c>
      <c r="D34" s="122" t="s">
        <v>75</v>
      </c>
      <c r="E34" s="122" t="s">
        <v>56</v>
      </c>
      <c r="F34" s="122" t="s">
        <v>57</v>
      </c>
      <c r="G34" s="122" t="s">
        <v>58</v>
      </c>
      <c r="H34" s="122" t="s">
        <v>59</v>
      </c>
      <c r="I34" s="122" t="s">
        <v>60</v>
      </c>
      <c r="J34" s="122" t="s">
        <v>61</v>
      </c>
      <c r="K34" s="122" t="s">
        <v>62</v>
      </c>
      <c r="L34" s="122" t="s">
        <v>63</v>
      </c>
      <c r="M34" s="122" t="s">
        <v>64</v>
      </c>
      <c r="N34" s="122" t="s">
        <v>65</v>
      </c>
      <c r="O34" s="122" t="s">
        <v>48</v>
      </c>
    </row>
    <row r="35" spans="1:16">
      <c r="A35" s="103" t="s">
        <v>95</v>
      </c>
      <c r="B35" s="104">
        <v>2556</v>
      </c>
      <c r="C35" s="105">
        <v>7</v>
      </c>
      <c r="D35" s="105">
        <v>7</v>
      </c>
      <c r="E35" s="105">
        <v>7</v>
      </c>
      <c r="F35" s="105">
        <v>19</v>
      </c>
      <c r="G35" s="105">
        <v>13</v>
      </c>
      <c r="H35" s="105">
        <v>58</v>
      </c>
      <c r="I35" s="105">
        <v>79</v>
      </c>
      <c r="J35" s="105">
        <v>56</v>
      </c>
      <c r="K35" s="105">
        <v>18</v>
      </c>
      <c r="L35" s="105">
        <v>2</v>
      </c>
      <c r="M35" s="105">
        <v>0</v>
      </c>
      <c r="N35" s="105">
        <v>0</v>
      </c>
      <c r="O35" s="106">
        <f t="shared" ref="O35:O42" si="5">SUM(C35:N35)</f>
        <v>266</v>
      </c>
    </row>
    <row r="36" spans="1:16">
      <c r="A36" s="103"/>
      <c r="B36" s="104">
        <v>2557</v>
      </c>
      <c r="C36" s="105">
        <v>0</v>
      </c>
      <c r="D36" s="105">
        <v>0</v>
      </c>
      <c r="E36" s="105">
        <v>3</v>
      </c>
      <c r="F36" s="105">
        <v>0</v>
      </c>
      <c r="G36" s="105">
        <v>1</v>
      </c>
      <c r="H36" s="105">
        <v>0</v>
      </c>
      <c r="I36" s="105">
        <v>1</v>
      </c>
      <c r="J36" s="105">
        <v>5</v>
      </c>
      <c r="K36" s="105">
        <v>1</v>
      </c>
      <c r="L36" s="105">
        <v>0</v>
      </c>
      <c r="M36" s="105">
        <v>0</v>
      </c>
      <c r="N36" s="105">
        <v>0</v>
      </c>
      <c r="O36" s="106">
        <f t="shared" si="5"/>
        <v>11</v>
      </c>
    </row>
    <row r="37" spans="1:16">
      <c r="A37" s="103"/>
      <c r="B37" s="104">
        <v>2558</v>
      </c>
      <c r="C37" s="105">
        <v>0</v>
      </c>
      <c r="D37" s="105">
        <v>1</v>
      </c>
      <c r="E37" s="105">
        <v>0</v>
      </c>
      <c r="F37" s="105">
        <v>2</v>
      </c>
      <c r="G37" s="105">
        <v>37</v>
      </c>
      <c r="H37" s="105">
        <v>43</v>
      </c>
      <c r="I37" s="105">
        <v>33</v>
      </c>
      <c r="J37" s="105">
        <v>44</v>
      </c>
      <c r="K37" s="105">
        <v>50</v>
      </c>
      <c r="L37" s="105">
        <v>36</v>
      </c>
      <c r="M37" s="105">
        <v>28</v>
      </c>
      <c r="N37" s="105">
        <v>8</v>
      </c>
      <c r="O37" s="106">
        <f t="shared" si="5"/>
        <v>282</v>
      </c>
    </row>
    <row r="38" spans="1:16">
      <c r="A38" s="103"/>
      <c r="B38" s="104">
        <v>2559</v>
      </c>
      <c r="C38" s="105">
        <v>22</v>
      </c>
      <c r="D38" s="105">
        <v>4</v>
      </c>
      <c r="E38" s="105">
        <v>7</v>
      </c>
      <c r="F38" s="105">
        <v>3</v>
      </c>
      <c r="G38" s="105">
        <v>0</v>
      </c>
      <c r="H38" s="105">
        <v>2</v>
      </c>
      <c r="I38" s="105">
        <v>3</v>
      </c>
      <c r="J38" s="105">
        <v>3</v>
      </c>
      <c r="K38" s="105">
        <v>2</v>
      </c>
      <c r="L38" s="105">
        <v>6</v>
      </c>
      <c r="M38" s="105">
        <v>1</v>
      </c>
      <c r="N38" s="105">
        <v>1</v>
      </c>
      <c r="O38" s="106">
        <f t="shared" si="5"/>
        <v>54</v>
      </c>
    </row>
    <row r="39" spans="1:16">
      <c r="A39" s="103"/>
      <c r="B39" s="104">
        <v>2560</v>
      </c>
      <c r="C39" s="105">
        <v>3</v>
      </c>
      <c r="D39" s="105">
        <v>3</v>
      </c>
      <c r="E39" s="105">
        <v>0</v>
      </c>
      <c r="F39" s="105">
        <v>1</v>
      </c>
      <c r="G39" s="105">
        <v>5</v>
      </c>
      <c r="H39" s="105">
        <v>3</v>
      </c>
      <c r="I39" s="105">
        <v>12</v>
      </c>
      <c r="J39" s="105">
        <v>14</v>
      </c>
      <c r="K39" s="105">
        <v>0</v>
      </c>
      <c r="L39" s="105">
        <v>0</v>
      </c>
      <c r="M39" s="105">
        <v>0</v>
      </c>
      <c r="N39" s="105">
        <v>0</v>
      </c>
      <c r="O39" s="106">
        <f t="shared" si="5"/>
        <v>41</v>
      </c>
    </row>
    <row r="40" spans="1:16">
      <c r="A40" s="288"/>
      <c r="B40" s="107" t="s">
        <v>359</v>
      </c>
      <c r="C40" s="107">
        <f>MEDIAN(C35:C39)</f>
        <v>3</v>
      </c>
      <c r="D40" s="107">
        <f t="shared" ref="D40:N40" si="6">MEDIAN(D35:D39)</f>
        <v>3</v>
      </c>
      <c r="E40" s="107">
        <f t="shared" si="6"/>
        <v>3</v>
      </c>
      <c r="F40" s="107">
        <f t="shared" si="6"/>
        <v>2</v>
      </c>
      <c r="G40" s="107">
        <f t="shared" si="6"/>
        <v>5</v>
      </c>
      <c r="H40" s="107">
        <f t="shared" si="6"/>
        <v>3</v>
      </c>
      <c r="I40" s="107">
        <f t="shared" si="6"/>
        <v>12</v>
      </c>
      <c r="J40" s="107">
        <f t="shared" si="6"/>
        <v>14</v>
      </c>
      <c r="K40" s="107">
        <f t="shared" si="6"/>
        <v>2</v>
      </c>
      <c r="L40" s="107">
        <f t="shared" si="6"/>
        <v>2</v>
      </c>
      <c r="M40" s="107">
        <f t="shared" si="6"/>
        <v>0</v>
      </c>
      <c r="N40" s="107">
        <f t="shared" si="6"/>
        <v>0</v>
      </c>
      <c r="O40" s="108">
        <f t="shared" si="5"/>
        <v>49</v>
      </c>
    </row>
    <row r="41" spans="1:16">
      <c r="A41" s="103"/>
      <c r="B41" s="109" t="s">
        <v>91</v>
      </c>
      <c r="C41" s="110">
        <f>C40*P41/O40</f>
        <v>2.4000000000000004</v>
      </c>
      <c r="D41" s="110">
        <f>D40*P41/O40</f>
        <v>2.4000000000000004</v>
      </c>
      <c r="E41" s="110">
        <f>E40*P41/O40</f>
        <v>2.4000000000000004</v>
      </c>
      <c r="F41" s="110">
        <f>F40*P41/O40</f>
        <v>1.6</v>
      </c>
      <c r="G41" s="110">
        <f>G40*P41/O40</f>
        <v>4</v>
      </c>
      <c r="H41" s="110">
        <f>H40*P41/O40</f>
        <v>2.4000000000000004</v>
      </c>
      <c r="I41" s="110">
        <f>I40*P41/O40</f>
        <v>9.6000000000000014</v>
      </c>
      <c r="J41" s="110">
        <f>J40*P41/O40</f>
        <v>11.200000000000001</v>
      </c>
      <c r="K41" s="110">
        <f>K40*P41/O40</f>
        <v>1.6</v>
      </c>
      <c r="L41" s="110">
        <f>L40*P41/O40</f>
        <v>1.6</v>
      </c>
      <c r="M41" s="110">
        <f>M40*P41/O40</f>
        <v>0</v>
      </c>
      <c r="N41" s="110">
        <f>N40*P41/O40</f>
        <v>0</v>
      </c>
      <c r="O41" s="111">
        <f t="shared" si="5"/>
        <v>39.20000000000001</v>
      </c>
      <c r="P41" s="278">
        <f>O40*80/100</f>
        <v>39.200000000000003</v>
      </c>
    </row>
    <row r="42" spans="1:16">
      <c r="A42" s="103"/>
      <c r="B42" s="112">
        <v>2561</v>
      </c>
      <c r="C42" s="113">
        <f>รายเดือน61!B8</f>
        <v>0</v>
      </c>
      <c r="D42" s="113">
        <f>รายเดือน61!C8</f>
        <v>0</v>
      </c>
      <c r="E42" s="113">
        <f>รายเดือน61!D8</f>
        <v>0</v>
      </c>
      <c r="F42" s="113">
        <f>รายเดือน61!E8</f>
        <v>0</v>
      </c>
      <c r="G42" s="113">
        <f>รายเดือน61!F8</f>
        <v>11</v>
      </c>
      <c r="H42" s="113">
        <f>รายเดือน61!G8</f>
        <v>11</v>
      </c>
      <c r="I42" s="113"/>
      <c r="J42" s="113"/>
      <c r="K42" s="113"/>
      <c r="L42" s="113"/>
      <c r="M42" s="113"/>
      <c r="N42" s="113"/>
      <c r="O42" s="114">
        <f t="shared" si="5"/>
        <v>22</v>
      </c>
    </row>
    <row r="43" spans="1:16">
      <c r="A43" s="121"/>
      <c r="B43" s="115" t="s">
        <v>360</v>
      </c>
      <c r="C43" s="34">
        <f>C42</f>
        <v>0</v>
      </c>
      <c r="D43" s="34">
        <f>C42+D42</f>
        <v>0</v>
      </c>
      <c r="E43" s="34">
        <f>C42+D42+E42</f>
        <v>0</v>
      </c>
      <c r="F43" s="34">
        <f>C42+D42+E42+F42</f>
        <v>0</v>
      </c>
      <c r="G43" s="34">
        <f>C42+D42+E42+F42+G42</f>
        <v>11</v>
      </c>
      <c r="H43" s="34">
        <f>C42+D42+E42+F42+G42+H42</f>
        <v>22</v>
      </c>
      <c r="I43" s="34">
        <f>C42+D42+E42+F42+G42+H42+I42</f>
        <v>22</v>
      </c>
      <c r="J43" s="34">
        <f>C42+D42+E42+F42+G42+H42+I42+J42</f>
        <v>22</v>
      </c>
      <c r="K43" s="34">
        <f>C42+D42+E42+F42+G42+H42+I42+J42+K42</f>
        <v>22</v>
      </c>
      <c r="L43" s="34">
        <f>C42+D42+E42+F42+G42+H42+I42+J42+K42+L42</f>
        <v>22</v>
      </c>
      <c r="M43" s="34">
        <f>C42+D42+E42+F42+G42+H42+I42+J42+K42+L42+M42</f>
        <v>22</v>
      </c>
      <c r="N43" s="34">
        <f>C42+D42+E42+F42+G42+H42+I42+J42+K42+L42+M42+N42</f>
        <v>22</v>
      </c>
      <c r="O43" s="116"/>
    </row>
    <row r="44" spans="1:16">
      <c r="A44" s="117"/>
      <c r="B44" s="122" t="s">
        <v>89</v>
      </c>
      <c r="C44" s="122" t="s">
        <v>74</v>
      </c>
      <c r="D44" s="122" t="s">
        <v>75</v>
      </c>
      <c r="E44" s="122" t="s">
        <v>56</v>
      </c>
      <c r="F44" s="122" t="s">
        <v>57</v>
      </c>
      <c r="G44" s="122" t="s">
        <v>58</v>
      </c>
      <c r="H44" s="122" t="s">
        <v>59</v>
      </c>
      <c r="I44" s="122" t="s">
        <v>60</v>
      </c>
      <c r="J44" s="122" t="s">
        <v>61</v>
      </c>
      <c r="K44" s="122" t="s">
        <v>62</v>
      </c>
      <c r="L44" s="122" t="s">
        <v>63</v>
      </c>
      <c r="M44" s="122" t="s">
        <v>64</v>
      </c>
      <c r="N44" s="122" t="s">
        <v>65</v>
      </c>
      <c r="O44" s="122" t="s">
        <v>48</v>
      </c>
    </row>
    <row r="45" spans="1:16">
      <c r="A45" s="103" t="s">
        <v>96</v>
      </c>
      <c r="B45" s="104">
        <v>2556</v>
      </c>
      <c r="C45" s="105">
        <v>8</v>
      </c>
      <c r="D45" s="105">
        <v>5</v>
      </c>
      <c r="E45" s="105">
        <v>10</v>
      </c>
      <c r="F45" s="105">
        <v>3</v>
      </c>
      <c r="G45" s="105">
        <v>50</v>
      </c>
      <c r="H45" s="105">
        <v>65</v>
      </c>
      <c r="I45" s="105">
        <v>78</v>
      </c>
      <c r="J45" s="105">
        <v>92</v>
      </c>
      <c r="K45" s="105">
        <v>47</v>
      </c>
      <c r="L45" s="105">
        <v>20</v>
      </c>
      <c r="M45" s="105">
        <v>4</v>
      </c>
      <c r="N45" s="105">
        <v>0</v>
      </c>
      <c r="O45" s="106">
        <f t="shared" ref="O45:O52" si="7">SUM(C45:N45)</f>
        <v>382</v>
      </c>
    </row>
    <row r="46" spans="1:16">
      <c r="A46" s="103"/>
      <c r="B46" s="104">
        <v>2557</v>
      </c>
      <c r="C46" s="105">
        <v>0</v>
      </c>
      <c r="D46" s="105">
        <v>2</v>
      </c>
      <c r="E46" s="105">
        <v>1</v>
      </c>
      <c r="F46" s="105">
        <v>1</v>
      </c>
      <c r="G46" s="105">
        <v>9</v>
      </c>
      <c r="H46" s="105">
        <v>6</v>
      </c>
      <c r="I46" s="105">
        <v>10</v>
      </c>
      <c r="J46" s="105">
        <v>11</v>
      </c>
      <c r="K46" s="105">
        <v>0</v>
      </c>
      <c r="L46" s="105">
        <v>0</v>
      </c>
      <c r="M46" s="105">
        <v>0</v>
      </c>
      <c r="N46" s="105">
        <v>0</v>
      </c>
      <c r="O46" s="106">
        <f t="shared" si="7"/>
        <v>40</v>
      </c>
    </row>
    <row r="47" spans="1:16">
      <c r="A47" s="103"/>
      <c r="B47" s="104">
        <v>2558</v>
      </c>
      <c r="C47" s="105">
        <v>0</v>
      </c>
      <c r="D47" s="105">
        <v>0</v>
      </c>
      <c r="E47" s="105">
        <v>1</v>
      </c>
      <c r="F47" s="105">
        <v>2</v>
      </c>
      <c r="G47" s="105">
        <v>25</v>
      </c>
      <c r="H47" s="105">
        <v>35</v>
      </c>
      <c r="I47" s="105">
        <v>46</v>
      </c>
      <c r="J47" s="105">
        <v>19</v>
      </c>
      <c r="K47" s="105">
        <v>12</v>
      </c>
      <c r="L47" s="105">
        <v>2</v>
      </c>
      <c r="M47" s="105">
        <v>6</v>
      </c>
      <c r="N47" s="105">
        <v>0</v>
      </c>
      <c r="O47" s="106">
        <f t="shared" si="7"/>
        <v>148</v>
      </c>
    </row>
    <row r="48" spans="1:16">
      <c r="A48" s="103"/>
      <c r="B48" s="104">
        <v>2559</v>
      </c>
      <c r="C48" s="105">
        <v>0</v>
      </c>
      <c r="D48" s="105">
        <v>3</v>
      </c>
      <c r="E48" s="105">
        <v>13</v>
      </c>
      <c r="F48" s="105">
        <v>4</v>
      </c>
      <c r="G48" s="105">
        <v>1</v>
      </c>
      <c r="H48" s="105">
        <v>2</v>
      </c>
      <c r="I48" s="105">
        <v>22</v>
      </c>
      <c r="J48" s="105">
        <v>22</v>
      </c>
      <c r="K48" s="105">
        <v>11</v>
      </c>
      <c r="L48" s="105">
        <v>13</v>
      </c>
      <c r="M48" s="105">
        <v>5</v>
      </c>
      <c r="N48" s="105">
        <v>3</v>
      </c>
      <c r="O48" s="106">
        <f t="shared" si="7"/>
        <v>99</v>
      </c>
    </row>
    <row r="49" spans="1:16">
      <c r="A49" s="103"/>
      <c r="B49" s="104">
        <v>2560</v>
      </c>
      <c r="C49" s="105">
        <v>0</v>
      </c>
      <c r="D49" s="105">
        <v>0</v>
      </c>
      <c r="E49" s="105">
        <v>0</v>
      </c>
      <c r="F49" s="105">
        <v>2</v>
      </c>
      <c r="G49" s="105">
        <v>3</v>
      </c>
      <c r="H49" s="105">
        <v>2</v>
      </c>
      <c r="I49" s="105">
        <v>7</v>
      </c>
      <c r="J49" s="105">
        <v>4</v>
      </c>
      <c r="K49" s="105">
        <v>2</v>
      </c>
      <c r="L49" s="105">
        <v>2</v>
      </c>
      <c r="M49" s="105">
        <v>1</v>
      </c>
      <c r="N49" s="105">
        <v>1</v>
      </c>
      <c r="O49" s="106">
        <f t="shared" si="7"/>
        <v>24</v>
      </c>
    </row>
    <row r="50" spans="1:16">
      <c r="A50" s="288"/>
      <c r="B50" s="107" t="s">
        <v>359</v>
      </c>
      <c r="C50" s="107">
        <f>MEDIAN(C45:C49)</f>
        <v>0</v>
      </c>
      <c r="D50" s="107">
        <f t="shared" ref="D50:N50" si="8">MEDIAN(D45:D49)</f>
        <v>2</v>
      </c>
      <c r="E50" s="107">
        <f t="shared" si="8"/>
        <v>1</v>
      </c>
      <c r="F50" s="107">
        <f t="shared" si="8"/>
        <v>2</v>
      </c>
      <c r="G50" s="107">
        <f t="shared" si="8"/>
        <v>9</v>
      </c>
      <c r="H50" s="107">
        <f t="shared" si="8"/>
        <v>6</v>
      </c>
      <c r="I50" s="107">
        <f t="shared" si="8"/>
        <v>22</v>
      </c>
      <c r="J50" s="107">
        <f t="shared" si="8"/>
        <v>19</v>
      </c>
      <c r="K50" s="107">
        <f t="shared" si="8"/>
        <v>11</v>
      </c>
      <c r="L50" s="107">
        <f t="shared" si="8"/>
        <v>2</v>
      </c>
      <c r="M50" s="107">
        <f t="shared" si="8"/>
        <v>4</v>
      </c>
      <c r="N50" s="107">
        <f t="shared" si="8"/>
        <v>0</v>
      </c>
      <c r="O50" s="108">
        <f t="shared" si="7"/>
        <v>78</v>
      </c>
    </row>
    <row r="51" spans="1:16">
      <c r="A51" s="103"/>
      <c r="B51" s="109" t="s">
        <v>91</v>
      </c>
      <c r="C51" s="110">
        <f>C50*P51/O50</f>
        <v>0</v>
      </c>
      <c r="D51" s="110">
        <f>D50*P51/O50</f>
        <v>1.5999999999999999</v>
      </c>
      <c r="E51" s="110">
        <f>E50*P51/O50</f>
        <v>0.79999999999999993</v>
      </c>
      <c r="F51" s="110">
        <f>F50*P51/O50</f>
        <v>1.5999999999999999</v>
      </c>
      <c r="G51" s="110">
        <f>G50*P51/O50</f>
        <v>7.2</v>
      </c>
      <c r="H51" s="110">
        <f>H50*P51/O50</f>
        <v>4.8</v>
      </c>
      <c r="I51" s="110">
        <f>I50*P51/O50</f>
        <v>17.599999999999998</v>
      </c>
      <c r="J51" s="110">
        <f>J50*P51/O50</f>
        <v>15.2</v>
      </c>
      <c r="K51" s="110">
        <f>K50*P51/O50</f>
        <v>8.7999999999999989</v>
      </c>
      <c r="L51" s="110">
        <f>L50*P51/O50</f>
        <v>1.5999999999999999</v>
      </c>
      <c r="M51" s="110">
        <f>M50*P51/O50</f>
        <v>3.1999999999999997</v>
      </c>
      <c r="N51" s="110">
        <f>N50*P51/O50</f>
        <v>0</v>
      </c>
      <c r="O51" s="111">
        <f t="shared" si="7"/>
        <v>62.4</v>
      </c>
      <c r="P51" s="278">
        <f>O50*80/100</f>
        <v>62.4</v>
      </c>
    </row>
    <row r="52" spans="1:16">
      <c r="A52" s="103"/>
      <c r="B52" s="112">
        <v>2561</v>
      </c>
      <c r="C52" s="113">
        <f>รายเดือน61!B10</f>
        <v>1</v>
      </c>
      <c r="D52" s="113">
        <f>รายเดือน61!C10</f>
        <v>1</v>
      </c>
      <c r="E52" s="113">
        <f>รายเดือน61!D10</f>
        <v>2</v>
      </c>
      <c r="F52" s="113">
        <f>รายเดือน61!E10</f>
        <v>0</v>
      </c>
      <c r="G52" s="113">
        <f>รายเดือน61!F10</f>
        <v>6</v>
      </c>
      <c r="H52" s="113">
        <f>รายเดือน61!G10</f>
        <v>7</v>
      </c>
      <c r="I52" s="113"/>
      <c r="J52" s="113"/>
      <c r="K52" s="113"/>
      <c r="L52" s="113"/>
      <c r="M52" s="113"/>
      <c r="N52" s="113"/>
      <c r="O52" s="114">
        <f t="shared" si="7"/>
        <v>17</v>
      </c>
    </row>
    <row r="53" spans="1:16">
      <c r="A53" s="121"/>
      <c r="B53" s="115" t="s">
        <v>360</v>
      </c>
      <c r="C53" s="34">
        <f>C52</f>
        <v>1</v>
      </c>
      <c r="D53" s="34">
        <f>C52+D52</f>
        <v>2</v>
      </c>
      <c r="E53" s="34">
        <f>C52+D52+E52</f>
        <v>4</v>
      </c>
      <c r="F53" s="34">
        <f>C52+D52+E52+F52</f>
        <v>4</v>
      </c>
      <c r="G53" s="34">
        <f>C52+D52+E52+F52+G52</f>
        <v>10</v>
      </c>
      <c r="H53" s="34">
        <f>C52+D52+E52+F52+G52+H52</f>
        <v>17</v>
      </c>
      <c r="I53" s="34">
        <f>C52+D52+E52+F52+G52+H52+I52</f>
        <v>17</v>
      </c>
      <c r="J53" s="34">
        <f>C52+D52+E52+F52+G52+H52+I52+J52</f>
        <v>17</v>
      </c>
      <c r="K53" s="34">
        <f>C52+D52+E52+F52+G52+H52+I52+J52+K52</f>
        <v>17</v>
      </c>
      <c r="L53" s="34">
        <f>C52+D52+E52+F52+G52+H52+I52+J52+K52+L52</f>
        <v>17</v>
      </c>
      <c r="M53" s="34">
        <f>C52+D52+E52+F52+G52+H52+I52+J52+K52+L52+M52</f>
        <v>17</v>
      </c>
      <c r="N53" s="34">
        <f>C52+D52+E52+F52+G52+H52+I52+J52+K52+L52+M52+N52</f>
        <v>17</v>
      </c>
      <c r="O53" s="116"/>
    </row>
    <row r="54" spans="1:16">
      <c r="A54" s="123"/>
      <c r="B54" s="122" t="s">
        <v>89</v>
      </c>
      <c r="C54" s="122" t="s">
        <v>74</v>
      </c>
      <c r="D54" s="122" t="s">
        <v>75</v>
      </c>
      <c r="E54" s="122" t="s">
        <v>56</v>
      </c>
      <c r="F54" s="122" t="s">
        <v>57</v>
      </c>
      <c r="G54" s="122" t="s">
        <v>58</v>
      </c>
      <c r="H54" s="122" t="s">
        <v>59</v>
      </c>
      <c r="I54" s="122" t="s">
        <v>60</v>
      </c>
      <c r="J54" s="122" t="s">
        <v>61</v>
      </c>
      <c r="K54" s="122" t="s">
        <v>62</v>
      </c>
      <c r="L54" s="122" t="s">
        <v>63</v>
      </c>
      <c r="M54" s="122" t="s">
        <v>64</v>
      </c>
      <c r="N54" s="122" t="s">
        <v>65</v>
      </c>
      <c r="O54" s="122" t="s">
        <v>48</v>
      </c>
    </row>
    <row r="55" spans="1:16">
      <c r="A55" s="123" t="s">
        <v>97</v>
      </c>
      <c r="B55" s="104">
        <v>2556</v>
      </c>
      <c r="C55" s="105">
        <v>3</v>
      </c>
      <c r="D55" s="105">
        <v>1</v>
      </c>
      <c r="E55" s="105">
        <v>8</v>
      </c>
      <c r="F55" s="105">
        <v>16</v>
      </c>
      <c r="G55" s="105">
        <v>25</v>
      </c>
      <c r="H55" s="105">
        <v>57</v>
      </c>
      <c r="I55" s="105">
        <v>89</v>
      </c>
      <c r="J55" s="105">
        <v>76</v>
      </c>
      <c r="K55" s="105">
        <v>29</v>
      </c>
      <c r="L55" s="105">
        <v>5</v>
      </c>
      <c r="M55" s="105">
        <v>2</v>
      </c>
      <c r="N55" s="105">
        <v>0</v>
      </c>
      <c r="O55" s="106">
        <f t="shared" ref="O55:O62" si="9">SUM(C55:N55)</f>
        <v>311</v>
      </c>
    </row>
    <row r="56" spans="1:16">
      <c r="A56" s="124"/>
      <c r="B56" s="104">
        <v>2557</v>
      </c>
      <c r="C56" s="105">
        <v>1</v>
      </c>
      <c r="D56" s="105">
        <v>0</v>
      </c>
      <c r="E56" s="105">
        <v>0</v>
      </c>
      <c r="F56" s="105">
        <v>0</v>
      </c>
      <c r="G56" s="105">
        <v>1</v>
      </c>
      <c r="H56" s="105">
        <v>1</v>
      </c>
      <c r="I56" s="105">
        <v>2</v>
      </c>
      <c r="J56" s="105">
        <v>9</v>
      </c>
      <c r="K56" s="105">
        <v>4</v>
      </c>
      <c r="L56" s="105">
        <v>2</v>
      </c>
      <c r="M56" s="105">
        <v>0</v>
      </c>
      <c r="N56" s="105">
        <v>1</v>
      </c>
      <c r="O56" s="106">
        <f t="shared" si="9"/>
        <v>21</v>
      </c>
    </row>
    <row r="57" spans="1:16">
      <c r="A57" s="124"/>
      <c r="B57" s="104">
        <v>2558</v>
      </c>
      <c r="C57" s="105">
        <v>1</v>
      </c>
      <c r="D57" s="105">
        <v>1</v>
      </c>
      <c r="E57" s="105">
        <v>1</v>
      </c>
      <c r="F57" s="105">
        <v>3</v>
      </c>
      <c r="G57" s="105">
        <v>2</v>
      </c>
      <c r="H57" s="105">
        <v>17</v>
      </c>
      <c r="I57" s="105">
        <v>17</v>
      </c>
      <c r="J57" s="105">
        <v>22</v>
      </c>
      <c r="K57" s="105">
        <v>14</v>
      </c>
      <c r="L57" s="105">
        <v>11</v>
      </c>
      <c r="M57" s="105">
        <v>8</v>
      </c>
      <c r="N57" s="105">
        <v>16</v>
      </c>
      <c r="O57" s="106">
        <f t="shared" si="9"/>
        <v>113</v>
      </c>
    </row>
    <row r="58" spans="1:16">
      <c r="A58" s="124"/>
      <c r="B58" s="104">
        <v>2559</v>
      </c>
      <c r="C58" s="105">
        <v>5</v>
      </c>
      <c r="D58" s="105">
        <v>11</v>
      </c>
      <c r="E58" s="105">
        <v>8</v>
      </c>
      <c r="F58" s="105">
        <v>5</v>
      </c>
      <c r="G58" s="105">
        <v>5</v>
      </c>
      <c r="H58" s="105">
        <v>6</v>
      </c>
      <c r="I58" s="105">
        <v>11</v>
      </c>
      <c r="J58" s="105">
        <v>6</v>
      </c>
      <c r="K58" s="105">
        <v>4</v>
      </c>
      <c r="L58" s="105">
        <v>10</v>
      </c>
      <c r="M58" s="105">
        <v>3</v>
      </c>
      <c r="N58" s="105">
        <v>1</v>
      </c>
      <c r="O58" s="106">
        <f t="shared" si="9"/>
        <v>75</v>
      </c>
    </row>
    <row r="59" spans="1:16">
      <c r="A59" s="124"/>
      <c r="B59" s="104">
        <v>2560</v>
      </c>
      <c r="C59" s="105">
        <v>0</v>
      </c>
      <c r="D59" s="105">
        <v>0</v>
      </c>
      <c r="E59" s="105">
        <v>0</v>
      </c>
      <c r="F59" s="105">
        <v>3</v>
      </c>
      <c r="G59" s="105">
        <v>5</v>
      </c>
      <c r="H59" s="105">
        <v>22</v>
      </c>
      <c r="I59" s="105">
        <v>10</v>
      </c>
      <c r="J59" s="105">
        <v>1</v>
      </c>
      <c r="K59" s="105">
        <v>2</v>
      </c>
      <c r="L59" s="105">
        <v>0</v>
      </c>
      <c r="M59" s="105">
        <v>0</v>
      </c>
      <c r="N59" s="105">
        <v>0</v>
      </c>
      <c r="O59" s="106">
        <f t="shared" si="9"/>
        <v>43</v>
      </c>
    </row>
    <row r="60" spans="1:16">
      <c r="A60" s="288"/>
      <c r="B60" s="107" t="s">
        <v>359</v>
      </c>
      <c r="C60" s="107">
        <f>MEDIAN(C55:C59)</f>
        <v>1</v>
      </c>
      <c r="D60" s="107">
        <f t="shared" ref="D60:N60" si="10">MEDIAN(D55:D59)</f>
        <v>1</v>
      </c>
      <c r="E60" s="107">
        <f t="shared" si="10"/>
        <v>1</v>
      </c>
      <c r="F60" s="107">
        <f t="shared" si="10"/>
        <v>3</v>
      </c>
      <c r="G60" s="107">
        <f t="shared" si="10"/>
        <v>5</v>
      </c>
      <c r="H60" s="107">
        <f t="shared" si="10"/>
        <v>17</v>
      </c>
      <c r="I60" s="107">
        <f t="shared" si="10"/>
        <v>11</v>
      </c>
      <c r="J60" s="107">
        <f t="shared" si="10"/>
        <v>9</v>
      </c>
      <c r="K60" s="107">
        <f t="shared" si="10"/>
        <v>4</v>
      </c>
      <c r="L60" s="107">
        <f t="shared" si="10"/>
        <v>5</v>
      </c>
      <c r="M60" s="107">
        <f t="shared" si="10"/>
        <v>2</v>
      </c>
      <c r="N60" s="107">
        <f t="shared" si="10"/>
        <v>1</v>
      </c>
      <c r="O60" s="108">
        <f t="shared" si="9"/>
        <v>60</v>
      </c>
    </row>
    <row r="61" spans="1:16">
      <c r="A61" s="124"/>
      <c r="B61" s="109" t="s">
        <v>91</v>
      </c>
      <c r="C61" s="110">
        <f>C60*P61/O60</f>
        <v>0.8</v>
      </c>
      <c r="D61" s="110">
        <f>D60*P61/O60</f>
        <v>0.8</v>
      </c>
      <c r="E61" s="110">
        <f>E60*P61/O60</f>
        <v>0.8</v>
      </c>
      <c r="F61" s="110">
        <f>F60*P61/O60</f>
        <v>2.4</v>
      </c>
      <c r="G61" s="110">
        <f>G60*P61/O60</f>
        <v>4</v>
      </c>
      <c r="H61" s="110">
        <f>H60*P61/O60</f>
        <v>13.6</v>
      </c>
      <c r="I61" s="110">
        <f>I60*P61/O60</f>
        <v>8.8000000000000007</v>
      </c>
      <c r="J61" s="110">
        <f>J60*P61/O60</f>
        <v>7.2</v>
      </c>
      <c r="K61" s="110">
        <f>K60*P61/O60</f>
        <v>3.2</v>
      </c>
      <c r="L61" s="110">
        <f>L60*P61/O60</f>
        <v>4</v>
      </c>
      <c r="M61" s="110">
        <f>M60*P61/O60</f>
        <v>1.6</v>
      </c>
      <c r="N61" s="110">
        <f>N60*P61/O60</f>
        <v>0.8</v>
      </c>
      <c r="O61" s="111">
        <f t="shared" si="9"/>
        <v>48</v>
      </c>
      <c r="P61" s="278">
        <f>O60*80/100</f>
        <v>48</v>
      </c>
    </row>
    <row r="62" spans="1:16">
      <c r="A62" s="124"/>
      <c r="B62" s="112">
        <v>2561</v>
      </c>
      <c r="C62" s="113">
        <f>รายเดือน61!B11</f>
        <v>0</v>
      </c>
      <c r="D62" s="113">
        <f>รายเดือน61!C11</f>
        <v>2</v>
      </c>
      <c r="E62" s="113">
        <f>รายเดือน61!D11</f>
        <v>0</v>
      </c>
      <c r="F62" s="113">
        <f>รายเดือน61!E11</f>
        <v>5</v>
      </c>
      <c r="G62" s="113">
        <f>รายเดือน61!F11</f>
        <v>17</v>
      </c>
      <c r="H62" s="113">
        <f>รายเดือน61!G11</f>
        <v>4</v>
      </c>
      <c r="I62" s="113"/>
      <c r="J62" s="113"/>
      <c r="K62" s="113"/>
      <c r="L62" s="113"/>
      <c r="M62" s="113"/>
      <c r="N62" s="113"/>
      <c r="O62" s="114">
        <f t="shared" si="9"/>
        <v>28</v>
      </c>
    </row>
    <row r="63" spans="1:16">
      <c r="A63" s="125"/>
      <c r="B63" s="115" t="s">
        <v>360</v>
      </c>
      <c r="C63" s="34">
        <f>C62</f>
        <v>0</v>
      </c>
      <c r="D63" s="34">
        <f>C62+D62</f>
        <v>2</v>
      </c>
      <c r="E63" s="34">
        <f>C62+D62+E62</f>
        <v>2</v>
      </c>
      <c r="F63" s="34">
        <f>C62+D62+E62+F62</f>
        <v>7</v>
      </c>
      <c r="G63" s="34">
        <f>C62+D62+E62+F62+G62</f>
        <v>24</v>
      </c>
      <c r="H63" s="34">
        <f>C62+D62+E62+F62+G62+H62</f>
        <v>28</v>
      </c>
      <c r="I63" s="34">
        <f>C62+D62+E62+F62+G62+H62+I62</f>
        <v>28</v>
      </c>
      <c r="J63" s="34">
        <f>C62+D62+E62+F62+G62+H62+I62+J62</f>
        <v>28</v>
      </c>
      <c r="K63" s="34">
        <f>C62+D62+E62+F62+G62+H62+I62+J62+K62</f>
        <v>28</v>
      </c>
      <c r="L63" s="34">
        <f>C62+D62+E62+F62+G62+H62+I62+J62+K62+L62</f>
        <v>28</v>
      </c>
      <c r="M63" s="34">
        <f>C62+D62+E62+F62+G62+H62+I62+J62+K62+L62+M62</f>
        <v>28</v>
      </c>
      <c r="N63" s="34">
        <f>C62+D62+E62+F62+G62+H62+I62+J62+K62+L62+M62+N62</f>
        <v>28</v>
      </c>
      <c r="O63" s="116"/>
    </row>
    <row r="64" spans="1:16">
      <c r="A64" s="117"/>
      <c r="B64" s="122" t="s">
        <v>89</v>
      </c>
      <c r="C64" s="122" t="s">
        <v>74</v>
      </c>
      <c r="D64" s="122" t="s">
        <v>75</v>
      </c>
      <c r="E64" s="122" t="s">
        <v>56</v>
      </c>
      <c r="F64" s="122" t="s">
        <v>57</v>
      </c>
      <c r="G64" s="122" t="s">
        <v>58</v>
      </c>
      <c r="H64" s="122" t="s">
        <v>59</v>
      </c>
      <c r="I64" s="122" t="s">
        <v>60</v>
      </c>
      <c r="J64" s="122" t="s">
        <v>61</v>
      </c>
      <c r="K64" s="122" t="s">
        <v>62</v>
      </c>
      <c r="L64" s="122" t="s">
        <v>63</v>
      </c>
      <c r="M64" s="122" t="s">
        <v>64</v>
      </c>
      <c r="N64" s="122" t="s">
        <v>65</v>
      </c>
      <c r="O64" s="122" t="s">
        <v>48</v>
      </c>
    </row>
    <row r="65" spans="1:16">
      <c r="A65" s="117" t="s">
        <v>98</v>
      </c>
      <c r="B65" s="104">
        <v>2556</v>
      </c>
      <c r="C65" s="105">
        <v>2</v>
      </c>
      <c r="D65" s="105">
        <v>4</v>
      </c>
      <c r="E65" s="105">
        <v>5</v>
      </c>
      <c r="F65" s="105">
        <v>3</v>
      </c>
      <c r="G65" s="105">
        <v>21</v>
      </c>
      <c r="H65" s="105">
        <v>9</v>
      </c>
      <c r="I65" s="105">
        <v>20</v>
      </c>
      <c r="J65" s="105">
        <v>11</v>
      </c>
      <c r="K65" s="105">
        <v>4</v>
      </c>
      <c r="L65" s="105">
        <v>3</v>
      </c>
      <c r="M65" s="105">
        <v>0</v>
      </c>
      <c r="N65" s="105">
        <v>0</v>
      </c>
      <c r="O65" s="106">
        <f t="shared" ref="O65:O72" si="11">SUM(C65:N65)</f>
        <v>82</v>
      </c>
    </row>
    <row r="66" spans="1:16">
      <c r="A66" s="103"/>
      <c r="B66" s="104">
        <v>2557</v>
      </c>
      <c r="C66" s="105">
        <v>0</v>
      </c>
      <c r="D66" s="105">
        <v>0</v>
      </c>
      <c r="E66" s="105">
        <v>0</v>
      </c>
      <c r="F66" s="105">
        <v>1</v>
      </c>
      <c r="G66" s="105">
        <v>3</v>
      </c>
      <c r="H66" s="105">
        <v>1</v>
      </c>
      <c r="I66" s="105">
        <v>6</v>
      </c>
      <c r="J66" s="105">
        <v>9</v>
      </c>
      <c r="K66" s="105">
        <v>3</v>
      </c>
      <c r="L66" s="105">
        <v>0</v>
      </c>
      <c r="M66" s="105">
        <v>1</v>
      </c>
      <c r="N66" s="105">
        <v>1</v>
      </c>
      <c r="O66" s="106">
        <f t="shared" si="11"/>
        <v>25</v>
      </c>
    </row>
    <row r="67" spans="1:16">
      <c r="A67" s="103"/>
      <c r="B67" s="104">
        <v>2558</v>
      </c>
      <c r="C67" s="175">
        <v>1</v>
      </c>
      <c r="D67" s="175">
        <v>0</v>
      </c>
      <c r="E67" s="175">
        <v>3</v>
      </c>
      <c r="F67" s="175">
        <v>3</v>
      </c>
      <c r="G67" s="175">
        <v>12</v>
      </c>
      <c r="H67" s="175">
        <v>7</v>
      </c>
      <c r="I67" s="175">
        <v>7</v>
      </c>
      <c r="J67" s="175">
        <v>29</v>
      </c>
      <c r="K67" s="175">
        <v>18</v>
      </c>
      <c r="L67" s="175">
        <v>5</v>
      </c>
      <c r="M67" s="175">
        <v>11</v>
      </c>
      <c r="N67" s="175">
        <v>9</v>
      </c>
      <c r="O67" s="106">
        <f t="shared" si="11"/>
        <v>105</v>
      </c>
    </row>
    <row r="68" spans="1:16">
      <c r="A68" s="103"/>
      <c r="B68" s="104">
        <v>2559</v>
      </c>
      <c r="C68" s="175">
        <v>9</v>
      </c>
      <c r="D68" s="175">
        <v>7</v>
      </c>
      <c r="E68" s="175">
        <v>3</v>
      </c>
      <c r="F68" s="175">
        <v>1</v>
      </c>
      <c r="G68" s="175">
        <v>1</v>
      </c>
      <c r="H68" s="175">
        <v>0</v>
      </c>
      <c r="I68" s="175">
        <v>11</v>
      </c>
      <c r="J68" s="175">
        <v>9</v>
      </c>
      <c r="K68" s="175">
        <v>5</v>
      </c>
      <c r="L68" s="175">
        <v>6</v>
      </c>
      <c r="M68" s="175">
        <v>5</v>
      </c>
      <c r="N68" s="175">
        <v>2</v>
      </c>
      <c r="O68" s="106">
        <f t="shared" si="11"/>
        <v>59</v>
      </c>
    </row>
    <row r="69" spans="1:16">
      <c r="A69" s="103"/>
      <c r="B69" s="104">
        <v>2560</v>
      </c>
      <c r="C69" s="175">
        <v>0</v>
      </c>
      <c r="D69" s="175">
        <v>0</v>
      </c>
      <c r="E69" s="175">
        <v>1</v>
      </c>
      <c r="F69" s="175">
        <v>3</v>
      </c>
      <c r="G69" s="175">
        <v>1</v>
      </c>
      <c r="H69" s="175">
        <v>9</v>
      </c>
      <c r="I69" s="175">
        <v>2</v>
      </c>
      <c r="J69" s="175">
        <v>2</v>
      </c>
      <c r="K69" s="175">
        <v>1</v>
      </c>
      <c r="L69" s="175">
        <v>1</v>
      </c>
      <c r="M69" s="175">
        <v>0</v>
      </c>
      <c r="N69" s="175">
        <v>0</v>
      </c>
      <c r="O69" s="106">
        <f t="shared" si="11"/>
        <v>20</v>
      </c>
    </row>
    <row r="70" spans="1:16">
      <c r="A70" s="288"/>
      <c r="B70" s="107" t="s">
        <v>359</v>
      </c>
      <c r="C70" s="107">
        <f>MEDIAN(C65:C69)</f>
        <v>1</v>
      </c>
      <c r="D70" s="107">
        <f t="shared" ref="D70:N70" si="12">MEDIAN(D65:D69)</f>
        <v>0</v>
      </c>
      <c r="E70" s="107">
        <f t="shared" si="12"/>
        <v>3</v>
      </c>
      <c r="F70" s="107">
        <f t="shared" si="12"/>
        <v>3</v>
      </c>
      <c r="G70" s="107">
        <f t="shared" si="12"/>
        <v>3</v>
      </c>
      <c r="H70" s="107">
        <f t="shared" si="12"/>
        <v>7</v>
      </c>
      <c r="I70" s="107">
        <f t="shared" si="12"/>
        <v>7</v>
      </c>
      <c r="J70" s="107">
        <f t="shared" si="12"/>
        <v>9</v>
      </c>
      <c r="K70" s="107">
        <f t="shared" si="12"/>
        <v>4</v>
      </c>
      <c r="L70" s="107">
        <f t="shared" si="12"/>
        <v>3</v>
      </c>
      <c r="M70" s="107">
        <f t="shared" si="12"/>
        <v>1</v>
      </c>
      <c r="N70" s="107">
        <f t="shared" si="12"/>
        <v>1</v>
      </c>
      <c r="O70" s="108">
        <f t="shared" si="11"/>
        <v>42</v>
      </c>
    </row>
    <row r="71" spans="1:16">
      <c r="A71" s="103"/>
      <c r="B71" s="109" t="s">
        <v>91</v>
      </c>
      <c r="C71" s="110">
        <f>C70*P71/O70</f>
        <v>0.8</v>
      </c>
      <c r="D71" s="110">
        <f>D70*P71/O70</f>
        <v>0</v>
      </c>
      <c r="E71" s="110">
        <f>E70*P71/O70</f>
        <v>2.4000000000000004</v>
      </c>
      <c r="F71" s="110">
        <f>F70*P71/O70</f>
        <v>2.4000000000000004</v>
      </c>
      <c r="G71" s="110">
        <f>G70*P71/O70</f>
        <v>2.4000000000000004</v>
      </c>
      <c r="H71" s="110">
        <f>H70*P71/O70</f>
        <v>5.6000000000000005</v>
      </c>
      <c r="I71" s="110">
        <f>I70*P71/O70</f>
        <v>5.6000000000000005</v>
      </c>
      <c r="J71" s="110">
        <f>J70*P71/O70</f>
        <v>7.2000000000000011</v>
      </c>
      <c r="K71" s="110">
        <f>K70*P71/O70</f>
        <v>3.2</v>
      </c>
      <c r="L71" s="110">
        <f>L70*P71/O70</f>
        <v>2.4000000000000004</v>
      </c>
      <c r="M71" s="110">
        <f>M70*P71/O70</f>
        <v>0.8</v>
      </c>
      <c r="N71" s="110">
        <f>N70*P71/O70</f>
        <v>0.8</v>
      </c>
      <c r="O71" s="111">
        <f t="shared" si="11"/>
        <v>33.6</v>
      </c>
      <c r="P71" s="278">
        <f>O70*80/100</f>
        <v>33.6</v>
      </c>
    </row>
    <row r="72" spans="1:16">
      <c r="A72" s="103"/>
      <c r="B72" s="112">
        <v>2561</v>
      </c>
      <c r="C72" s="113">
        <f>รายเดือน61!B12</f>
        <v>0</v>
      </c>
      <c r="D72" s="113">
        <f>รายเดือน61!C12</f>
        <v>0</v>
      </c>
      <c r="E72" s="113">
        <f>รายเดือน61!D12</f>
        <v>0</v>
      </c>
      <c r="F72" s="113">
        <f>รายเดือน61!E12</f>
        <v>1</v>
      </c>
      <c r="G72" s="113">
        <f>รายเดือน61!F12</f>
        <v>1</v>
      </c>
      <c r="H72" s="113">
        <f>รายเดือน61!G12</f>
        <v>9</v>
      </c>
      <c r="I72" s="113"/>
      <c r="J72" s="113"/>
      <c r="K72" s="113"/>
      <c r="L72" s="113"/>
      <c r="M72" s="113"/>
      <c r="N72" s="113"/>
      <c r="O72" s="114">
        <f t="shared" si="11"/>
        <v>11</v>
      </c>
    </row>
    <row r="73" spans="1:16">
      <c r="A73" s="121"/>
      <c r="B73" s="115" t="s">
        <v>360</v>
      </c>
      <c r="C73" s="34">
        <f>C72</f>
        <v>0</v>
      </c>
      <c r="D73" s="34">
        <f>C72+D72</f>
        <v>0</v>
      </c>
      <c r="E73" s="34">
        <f>C72+D72+E72</f>
        <v>0</v>
      </c>
      <c r="F73" s="34">
        <f>C72+D72+E72+F72</f>
        <v>1</v>
      </c>
      <c r="G73" s="34">
        <f>C72+D72+E72+F72+G72</f>
        <v>2</v>
      </c>
      <c r="H73" s="34">
        <f>C72+D72+E72+F72+G72+H72</f>
        <v>11</v>
      </c>
      <c r="I73" s="34">
        <f>C72+D72+E72+F72+G72+H72+I72</f>
        <v>11</v>
      </c>
      <c r="J73" s="34">
        <f>C72+D72+E72+F72+G72+H72+I72+J72</f>
        <v>11</v>
      </c>
      <c r="K73" s="34">
        <f>C72+D72+E72+F72+G72+H72+I72+J72+K72</f>
        <v>11</v>
      </c>
      <c r="L73" s="34">
        <f>C72+D72+E72+F72+G72+H72+I72+J72+K72+L72</f>
        <v>11</v>
      </c>
      <c r="M73" s="34">
        <f>C72+D72+E72+F72+G72+H72+I72+J72+K72+L72+M72</f>
        <v>11</v>
      </c>
      <c r="N73" s="34">
        <f>C72+D72+E72+F72+G72+H72+I72+J72+K72+L72+M72+N72</f>
        <v>11</v>
      </c>
      <c r="O73" s="116"/>
    </row>
    <row r="74" spans="1:16">
      <c r="A74" s="117"/>
      <c r="B74" s="122" t="s">
        <v>89</v>
      </c>
      <c r="C74" s="122" t="s">
        <v>74</v>
      </c>
      <c r="D74" s="122" t="s">
        <v>75</v>
      </c>
      <c r="E74" s="122" t="s">
        <v>56</v>
      </c>
      <c r="F74" s="122" t="s">
        <v>57</v>
      </c>
      <c r="G74" s="122" t="s">
        <v>58</v>
      </c>
      <c r="H74" s="122" t="s">
        <v>59</v>
      </c>
      <c r="I74" s="122" t="s">
        <v>60</v>
      </c>
      <c r="J74" s="122" t="s">
        <v>61</v>
      </c>
      <c r="K74" s="122" t="s">
        <v>62</v>
      </c>
      <c r="L74" s="122" t="s">
        <v>63</v>
      </c>
      <c r="M74" s="122" t="s">
        <v>64</v>
      </c>
      <c r="N74" s="122" t="s">
        <v>65</v>
      </c>
      <c r="O74" s="122" t="s">
        <v>48</v>
      </c>
    </row>
    <row r="75" spans="1:16">
      <c r="A75" s="117" t="s">
        <v>99</v>
      </c>
      <c r="B75" s="104">
        <v>2556</v>
      </c>
      <c r="C75" s="105">
        <v>4</v>
      </c>
      <c r="D75" s="105">
        <v>8</v>
      </c>
      <c r="E75" s="105">
        <v>13</v>
      </c>
      <c r="F75" s="105">
        <v>18</v>
      </c>
      <c r="G75" s="105">
        <v>47</v>
      </c>
      <c r="H75" s="105">
        <v>69</v>
      </c>
      <c r="I75" s="105">
        <v>67</v>
      </c>
      <c r="J75" s="105">
        <v>56</v>
      </c>
      <c r="K75" s="105">
        <v>13</v>
      </c>
      <c r="L75" s="105">
        <v>11</v>
      </c>
      <c r="M75" s="105">
        <v>2</v>
      </c>
      <c r="N75" s="105">
        <v>0</v>
      </c>
      <c r="O75" s="106">
        <f t="shared" ref="O75:O82" si="13">SUM(C75:N75)</f>
        <v>308</v>
      </c>
    </row>
    <row r="76" spans="1:16">
      <c r="A76" s="103"/>
      <c r="B76" s="104">
        <v>2557</v>
      </c>
      <c r="C76" s="105">
        <v>0</v>
      </c>
      <c r="D76" s="105">
        <v>1</v>
      </c>
      <c r="E76" s="105">
        <v>1</v>
      </c>
      <c r="F76" s="105">
        <v>0</v>
      </c>
      <c r="G76" s="105">
        <v>3</v>
      </c>
      <c r="H76" s="105">
        <v>4</v>
      </c>
      <c r="I76" s="105">
        <v>1</v>
      </c>
      <c r="J76" s="105">
        <v>2</v>
      </c>
      <c r="K76" s="105">
        <v>3</v>
      </c>
      <c r="L76" s="105">
        <v>4</v>
      </c>
      <c r="M76" s="105">
        <v>2</v>
      </c>
      <c r="N76" s="105">
        <v>1</v>
      </c>
      <c r="O76" s="106">
        <f t="shared" si="13"/>
        <v>22</v>
      </c>
    </row>
    <row r="77" spans="1:16">
      <c r="A77" s="103"/>
      <c r="B77" s="104">
        <v>2558</v>
      </c>
      <c r="C77" s="105">
        <v>0</v>
      </c>
      <c r="D77" s="105">
        <v>0</v>
      </c>
      <c r="E77" s="105">
        <v>0</v>
      </c>
      <c r="F77" s="105">
        <v>0</v>
      </c>
      <c r="G77" s="105">
        <v>5</v>
      </c>
      <c r="H77" s="105">
        <v>18</v>
      </c>
      <c r="I77" s="105">
        <v>20</v>
      </c>
      <c r="J77" s="105">
        <v>28</v>
      </c>
      <c r="K77" s="105">
        <v>26</v>
      </c>
      <c r="L77" s="105">
        <v>11</v>
      </c>
      <c r="M77" s="105">
        <v>15</v>
      </c>
      <c r="N77" s="105">
        <v>2</v>
      </c>
      <c r="O77" s="106">
        <f t="shared" si="13"/>
        <v>125</v>
      </c>
    </row>
    <row r="78" spans="1:16">
      <c r="A78" s="103"/>
      <c r="B78" s="104">
        <v>2559</v>
      </c>
      <c r="C78" s="105">
        <v>4</v>
      </c>
      <c r="D78" s="105">
        <v>2</v>
      </c>
      <c r="E78" s="105">
        <v>4</v>
      </c>
      <c r="F78" s="105">
        <v>3</v>
      </c>
      <c r="G78" s="105">
        <v>3</v>
      </c>
      <c r="H78" s="105">
        <v>5</v>
      </c>
      <c r="I78" s="105">
        <v>25</v>
      </c>
      <c r="J78" s="105">
        <v>26</v>
      </c>
      <c r="K78" s="105">
        <v>21</v>
      </c>
      <c r="L78" s="105">
        <v>13</v>
      </c>
      <c r="M78" s="105">
        <v>5</v>
      </c>
      <c r="N78" s="105">
        <v>2</v>
      </c>
      <c r="O78" s="106">
        <f t="shared" si="13"/>
        <v>113</v>
      </c>
    </row>
    <row r="79" spans="1:16">
      <c r="A79" s="103"/>
      <c r="B79" s="104">
        <v>2560</v>
      </c>
      <c r="C79" s="105">
        <v>1</v>
      </c>
      <c r="D79" s="105">
        <v>0</v>
      </c>
      <c r="E79" s="105">
        <v>0</v>
      </c>
      <c r="F79" s="105">
        <v>0</v>
      </c>
      <c r="G79" s="105">
        <v>0</v>
      </c>
      <c r="H79" s="105">
        <v>13</v>
      </c>
      <c r="I79" s="105">
        <v>8</v>
      </c>
      <c r="J79" s="105">
        <v>13</v>
      </c>
      <c r="K79" s="105">
        <v>0</v>
      </c>
      <c r="L79" s="105">
        <v>1</v>
      </c>
      <c r="M79" s="105">
        <v>0</v>
      </c>
      <c r="N79" s="105">
        <v>0</v>
      </c>
      <c r="O79" s="106">
        <f t="shared" si="13"/>
        <v>36</v>
      </c>
    </row>
    <row r="80" spans="1:16">
      <c r="A80" s="288"/>
      <c r="B80" s="107" t="s">
        <v>359</v>
      </c>
      <c r="C80" s="126">
        <f>MEDIAN(C75:C79)</f>
        <v>1</v>
      </c>
      <c r="D80" s="126">
        <f t="shared" ref="D80:N80" si="14">MEDIAN(D75:D79)</f>
        <v>1</v>
      </c>
      <c r="E80" s="126">
        <f t="shared" si="14"/>
        <v>1</v>
      </c>
      <c r="F80" s="126">
        <f t="shared" si="14"/>
        <v>0</v>
      </c>
      <c r="G80" s="126">
        <f t="shared" si="14"/>
        <v>3</v>
      </c>
      <c r="H80" s="126">
        <f t="shared" si="14"/>
        <v>13</v>
      </c>
      <c r="I80" s="126">
        <f t="shared" si="14"/>
        <v>20</v>
      </c>
      <c r="J80" s="126">
        <f t="shared" si="14"/>
        <v>26</v>
      </c>
      <c r="K80" s="126">
        <f t="shared" si="14"/>
        <v>13</v>
      </c>
      <c r="L80" s="126">
        <f t="shared" si="14"/>
        <v>11</v>
      </c>
      <c r="M80" s="126">
        <f t="shared" si="14"/>
        <v>2</v>
      </c>
      <c r="N80" s="126">
        <f t="shared" si="14"/>
        <v>1</v>
      </c>
      <c r="O80" s="108">
        <f t="shared" si="13"/>
        <v>92</v>
      </c>
    </row>
    <row r="81" spans="1:16">
      <c r="A81" s="103"/>
      <c r="B81" s="109" t="s">
        <v>91</v>
      </c>
      <c r="C81" s="110">
        <f>C80*P81/O80</f>
        <v>0.79999999999999993</v>
      </c>
      <c r="D81" s="110">
        <f>D80*P81/O80</f>
        <v>0.79999999999999993</v>
      </c>
      <c r="E81" s="110">
        <f>E80*P81/O80</f>
        <v>0.79999999999999993</v>
      </c>
      <c r="F81" s="110">
        <f>F80*P81/O80</f>
        <v>0</v>
      </c>
      <c r="G81" s="110">
        <f>G80*P81/O80</f>
        <v>2.4</v>
      </c>
      <c r="H81" s="110">
        <f>H80*P81/O80</f>
        <v>10.4</v>
      </c>
      <c r="I81" s="110">
        <f>I80*P81/O80</f>
        <v>16</v>
      </c>
      <c r="J81" s="110">
        <f>J80*P81/O80</f>
        <v>20.8</v>
      </c>
      <c r="K81" s="110">
        <f>K80*P81/O80</f>
        <v>10.4</v>
      </c>
      <c r="L81" s="110">
        <f>L80*P81/O80</f>
        <v>8.7999999999999989</v>
      </c>
      <c r="M81" s="110">
        <f>M80*P81/O80</f>
        <v>1.5999999999999999</v>
      </c>
      <c r="N81" s="110">
        <f>N80*P81/O80</f>
        <v>0.79999999999999993</v>
      </c>
      <c r="O81" s="111">
        <f t="shared" si="13"/>
        <v>73.599999999999994</v>
      </c>
      <c r="P81" s="278">
        <f>O80*80/100</f>
        <v>73.599999999999994</v>
      </c>
    </row>
    <row r="82" spans="1:16">
      <c r="A82" s="103"/>
      <c r="B82" s="112">
        <v>2561</v>
      </c>
      <c r="C82" s="113">
        <f>รายเดือน61!B13</f>
        <v>0</v>
      </c>
      <c r="D82" s="113">
        <f>รายเดือน61!C13</f>
        <v>0</v>
      </c>
      <c r="E82" s="113">
        <f>รายเดือน61!D13</f>
        <v>0</v>
      </c>
      <c r="F82" s="113">
        <f>รายเดือน61!E13</f>
        <v>0</v>
      </c>
      <c r="G82" s="113">
        <f>รายเดือน61!F13</f>
        <v>5</v>
      </c>
      <c r="H82" s="113">
        <f>รายเดือน61!G13</f>
        <v>6</v>
      </c>
      <c r="I82" s="113"/>
      <c r="J82" s="113"/>
      <c r="K82" s="113"/>
      <c r="L82" s="113"/>
      <c r="M82" s="113"/>
      <c r="N82" s="113"/>
      <c r="O82" s="114">
        <f t="shared" si="13"/>
        <v>11</v>
      </c>
    </row>
    <row r="83" spans="1:16">
      <c r="A83" s="121"/>
      <c r="B83" s="115" t="s">
        <v>360</v>
      </c>
      <c r="C83" s="34">
        <f>C82</f>
        <v>0</v>
      </c>
      <c r="D83" s="34">
        <f>C82+D82</f>
        <v>0</v>
      </c>
      <c r="E83" s="34">
        <f>C82+D82+E82</f>
        <v>0</v>
      </c>
      <c r="F83" s="34">
        <f>C82+D82+E82+F82</f>
        <v>0</v>
      </c>
      <c r="G83" s="34">
        <f>C82+D82+E82+F82+G82</f>
        <v>5</v>
      </c>
      <c r="H83" s="34">
        <f>C82+D82+E82+F82+G82+H82</f>
        <v>11</v>
      </c>
      <c r="I83" s="34">
        <f>C82+D82+E82+F82+G82+H82+I82</f>
        <v>11</v>
      </c>
      <c r="J83" s="34">
        <f>C82+D82+E82+F82+G82+H82+I82+J82</f>
        <v>11</v>
      </c>
      <c r="K83" s="34">
        <f>C82+D82+E82+F82+G82+H82+I82+J82+K82</f>
        <v>11</v>
      </c>
      <c r="L83" s="34">
        <f>C82+D82+E82+F82+G82+H82+I82+J82+K82+L82</f>
        <v>11</v>
      </c>
      <c r="M83" s="34">
        <f>C82+D82+E82+F82+G82+H82+I82+J82+K82+L82+M82</f>
        <v>11</v>
      </c>
      <c r="N83" s="34">
        <f>C82+D82+E82+F82+G82+H82+I82+J82+K82+L82+M82+N82</f>
        <v>11</v>
      </c>
      <c r="O83" s="116"/>
    </row>
    <row r="84" spans="1:16">
      <c r="A84" s="117" t="s">
        <v>100</v>
      </c>
      <c r="B84" s="122" t="s">
        <v>89</v>
      </c>
      <c r="C84" s="122" t="s">
        <v>74</v>
      </c>
      <c r="D84" s="122" t="s">
        <v>75</v>
      </c>
      <c r="E84" s="122" t="s">
        <v>56</v>
      </c>
      <c r="F84" s="122" t="s">
        <v>57</v>
      </c>
      <c r="G84" s="122" t="s">
        <v>58</v>
      </c>
      <c r="H84" s="122" t="s">
        <v>59</v>
      </c>
      <c r="I84" s="122" t="s">
        <v>60</v>
      </c>
      <c r="J84" s="122" t="s">
        <v>61</v>
      </c>
      <c r="K84" s="122" t="s">
        <v>62</v>
      </c>
      <c r="L84" s="122" t="s">
        <v>63</v>
      </c>
      <c r="M84" s="122" t="s">
        <v>64</v>
      </c>
      <c r="N84" s="122" t="s">
        <v>65</v>
      </c>
      <c r="O84" s="122" t="s">
        <v>48</v>
      </c>
    </row>
    <row r="85" spans="1:16">
      <c r="A85" s="103"/>
      <c r="B85" s="104">
        <v>2556</v>
      </c>
      <c r="C85" s="105">
        <v>13</v>
      </c>
      <c r="D85" s="105">
        <v>13</v>
      </c>
      <c r="E85" s="105">
        <v>11</v>
      </c>
      <c r="F85" s="105">
        <v>14</v>
      </c>
      <c r="G85" s="105">
        <v>39</v>
      </c>
      <c r="H85" s="105">
        <v>93</v>
      </c>
      <c r="I85" s="105">
        <v>90</v>
      </c>
      <c r="J85" s="105">
        <v>34</v>
      </c>
      <c r="K85" s="105">
        <v>13</v>
      </c>
      <c r="L85" s="105">
        <v>2</v>
      </c>
      <c r="M85" s="105">
        <v>0</v>
      </c>
      <c r="N85" s="105">
        <v>0</v>
      </c>
      <c r="O85" s="106">
        <f t="shared" ref="O85:O92" si="15">SUM(C85:N85)</f>
        <v>322</v>
      </c>
    </row>
    <row r="86" spans="1:16">
      <c r="A86" s="103"/>
      <c r="B86" s="104">
        <v>2557</v>
      </c>
      <c r="C86" s="105">
        <v>1</v>
      </c>
      <c r="D86" s="105">
        <v>0</v>
      </c>
      <c r="E86" s="105">
        <v>2</v>
      </c>
      <c r="F86" s="105">
        <v>0</v>
      </c>
      <c r="G86" s="105">
        <v>1</v>
      </c>
      <c r="H86" s="105">
        <v>2</v>
      </c>
      <c r="I86" s="105">
        <v>3</v>
      </c>
      <c r="J86" s="105">
        <v>3</v>
      </c>
      <c r="K86" s="105">
        <v>6</v>
      </c>
      <c r="L86" s="105">
        <v>3</v>
      </c>
      <c r="M86" s="105">
        <v>0</v>
      </c>
      <c r="N86" s="105">
        <v>0</v>
      </c>
      <c r="O86" s="106">
        <f t="shared" si="15"/>
        <v>21</v>
      </c>
    </row>
    <row r="87" spans="1:16">
      <c r="A87" s="103"/>
      <c r="B87" s="104">
        <v>2558</v>
      </c>
      <c r="C87" s="175">
        <v>0</v>
      </c>
      <c r="D87" s="175">
        <v>0</v>
      </c>
      <c r="E87" s="175">
        <v>1</v>
      </c>
      <c r="F87" s="175">
        <v>1</v>
      </c>
      <c r="G87" s="175">
        <v>9</v>
      </c>
      <c r="H87" s="175">
        <v>17</v>
      </c>
      <c r="I87" s="175">
        <v>12</v>
      </c>
      <c r="J87" s="175">
        <v>11</v>
      </c>
      <c r="K87" s="175">
        <v>18</v>
      </c>
      <c r="L87" s="175">
        <v>15</v>
      </c>
      <c r="M87" s="175">
        <v>26</v>
      </c>
      <c r="N87" s="175">
        <v>24</v>
      </c>
      <c r="O87" s="106">
        <f t="shared" si="15"/>
        <v>134</v>
      </c>
    </row>
    <row r="88" spans="1:16">
      <c r="A88" s="103"/>
      <c r="B88" s="104">
        <v>2559</v>
      </c>
      <c r="C88" s="175">
        <v>12</v>
      </c>
      <c r="D88" s="175">
        <v>14</v>
      </c>
      <c r="E88" s="175">
        <v>12</v>
      </c>
      <c r="F88" s="175">
        <v>6</v>
      </c>
      <c r="G88" s="175">
        <v>1</v>
      </c>
      <c r="H88" s="175">
        <v>1</v>
      </c>
      <c r="I88" s="175">
        <v>13</v>
      </c>
      <c r="J88" s="175">
        <v>13</v>
      </c>
      <c r="K88" s="175">
        <v>9</v>
      </c>
      <c r="L88" s="175">
        <v>5</v>
      </c>
      <c r="M88" s="175">
        <v>1</v>
      </c>
      <c r="N88" s="175">
        <v>1</v>
      </c>
      <c r="O88" s="106">
        <f t="shared" si="15"/>
        <v>88</v>
      </c>
    </row>
    <row r="89" spans="1:16">
      <c r="A89" s="103"/>
      <c r="B89" s="104">
        <v>2560</v>
      </c>
      <c r="C89" s="175">
        <v>0</v>
      </c>
      <c r="D89" s="175">
        <v>0</v>
      </c>
      <c r="E89" s="175">
        <v>1</v>
      </c>
      <c r="F89" s="175">
        <v>1</v>
      </c>
      <c r="G89" s="175">
        <v>7</v>
      </c>
      <c r="H89" s="175">
        <v>13</v>
      </c>
      <c r="I89" s="175">
        <v>7</v>
      </c>
      <c r="J89" s="175">
        <v>3</v>
      </c>
      <c r="K89" s="175">
        <v>4</v>
      </c>
      <c r="L89" s="175">
        <v>3</v>
      </c>
      <c r="M89" s="175">
        <v>1</v>
      </c>
      <c r="N89" s="175">
        <v>0</v>
      </c>
      <c r="O89" s="106">
        <f t="shared" si="15"/>
        <v>40</v>
      </c>
    </row>
    <row r="90" spans="1:16">
      <c r="A90" s="288"/>
      <c r="B90" s="107" t="s">
        <v>359</v>
      </c>
      <c r="C90" s="107">
        <f>MEDIAN(C85:C89)</f>
        <v>1</v>
      </c>
      <c r="D90" s="107">
        <f t="shared" ref="D90:N90" si="16">MEDIAN(D85:D89)</f>
        <v>0</v>
      </c>
      <c r="E90" s="107">
        <f t="shared" si="16"/>
        <v>2</v>
      </c>
      <c r="F90" s="107">
        <f t="shared" si="16"/>
        <v>1</v>
      </c>
      <c r="G90" s="107">
        <f t="shared" si="16"/>
        <v>7</v>
      </c>
      <c r="H90" s="107">
        <f t="shared" si="16"/>
        <v>13</v>
      </c>
      <c r="I90" s="107">
        <f t="shared" si="16"/>
        <v>12</v>
      </c>
      <c r="J90" s="107">
        <f t="shared" si="16"/>
        <v>11</v>
      </c>
      <c r="K90" s="107">
        <f t="shared" si="16"/>
        <v>9</v>
      </c>
      <c r="L90" s="107">
        <f t="shared" si="16"/>
        <v>3</v>
      </c>
      <c r="M90" s="107">
        <f t="shared" si="16"/>
        <v>1</v>
      </c>
      <c r="N90" s="107">
        <f t="shared" si="16"/>
        <v>0</v>
      </c>
      <c r="O90" s="108">
        <f t="shared" si="15"/>
        <v>60</v>
      </c>
    </row>
    <row r="91" spans="1:16">
      <c r="A91" s="103"/>
      <c r="B91" s="109" t="s">
        <v>91</v>
      </c>
      <c r="C91" s="110">
        <f>C90*P91/O90</f>
        <v>0.8</v>
      </c>
      <c r="D91" s="110">
        <f>D90*P91/O90</f>
        <v>0</v>
      </c>
      <c r="E91" s="110">
        <f>E90*P91/O90</f>
        <v>1.6</v>
      </c>
      <c r="F91" s="110">
        <f>F90*P91/O90</f>
        <v>0.8</v>
      </c>
      <c r="G91" s="110">
        <f>G90*P91/O90</f>
        <v>5.6</v>
      </c>
      <c r="H91" s="110">
        <f>H90*P91/O90</f>
        <v>10.4</v>
      </c>
      <c r="I91" s="110">
        <f>I90*P91/O90</f>
        <v>9.6</v>
      </c>
      <c r="J91" s="110">
        <f>J90*P91/O90</f>
        <v>8.8000000000000007</v>
      </c>
      <c r="K91" s="110">
        <f>K90*P91/O90</f>
        <v>7.2</v>
      </c>
      <c r="L91" s="110">
        <f>L90*P91/O90</f>
        <v>2.4</v>
      </c>
      <c r="M91" s="110">
        <f>M90*P91/O90</f>
        <v>0.8</v>
      </c>
      <c r="N91" s="110">
        <f>N90*P91/O90</f>
        <v>0</v>
      </c>
      <c r="O91" s="111">
        <f t="shared" si="15"/>
        <v>48.000000000000007</v>
      </c>
      <c r="P91" s="278">
        <f>O90*80/100</f>
        <v>48</v>
      </c>
    </row>
    <row r="92" spans="1:16">
      <c r="A92" s="103"/>
      <c r="B92" s="112">
        <v>2561</v>
      </c>
      <c r="C92" s="113">
        <f>รายเดือน61!B16</f>
        <v>1</v>
      </c>
      <c r="D92" s="113">
        <f>รายเดือน61!C16</f>
        <v>0</v>
      </c>
      <c r="E92" s="113">
        <f>รายเดือน61!D16</f>
        <v>0</v>
      </c>
      <c r="F92" s="113">
        <f>รายเดือน61!E16</f>
        <v>0</v>
      </c>
      <c r="G92" s="113">
        <f>รายเดือน61!F16</f>
        <v>1</v>
      </c>
      <c r="H92" s="113">
        <f>รายเดือน61!G16</f>
        <v>6</v>
      </c>
      <c r="I92" s="113"/>
      <c r="J92" s="113"/>
      <c r="K92" s="113"/>
      <c r="L92" s="113"/>
      <c r="M92" s="113"/>
      <c r="N92" s="113"/>
      <c r="O92" s="114">
        <f t="shared" si="15"/>
        <v>8</v>
      </c>
    </row>
    <row r="93" spans="1:16">
      <c r="A93" s="121"/>
      <c r="B93" s="115" t="s">
        <v>360</v>
      </c>
      <c r="C93" s="34">
        <f>C92</f>
        <v>1</v>
      </c>
      <c r="D93" s="34">
        <f>C92+D92</f>
        <v>1</v>
      </c>
      <c r="E93" s="34">
        <f>C92+D92+E92</f>
        <v>1</v>
      </c>
      <c r="F93" s="34">
        <f>C92+D92+E92+F92</f>
        <v>1</v>
      </c>
      <c r="G93" s="34">
        <f>C92+D92+E92+F92+G92</f>
        <v>2</v>
      </c>
      <c r="H93" s="34">
        <f>C92+D92+E92+F92+G92+H92</f>
        <v>8</v>
      </c>
      <c r="I93" s="34">
        <f>C92+D92+E92+F92+G92+H92+I92</f>
        <v>8</v>
      </c>
      <c r="J93" s="34">
        <f>C92+D92+E92+F92+G92+H92+I92+J92</f>
        <v>8</v>
      </c>
      <c r="K93" s="34">
        <f>C92+D92+E92+F92+G92+H92+I92+J92+K92</f>
        <v>8</v>
      </c>
      <c r="L93" s="34">
        <f>C92+D92+E92+F92+G92+H92+I92+J92+K92+L92</f>
        <v>8</v>
      </c>
      <c r="M93" s="34">
        <f>C92+D92+E92+F92+G92+H92+I92+J92+K92+L92+M92</f>
        <v>8</v>
      </c>
      <c r="N93" s="34">
        <f>C92+D92+E92+F92+G92+H92+I92+J92+K92+L92+M92+N92</f>
        <v>8</v>
      </c>
      <c r="O93" s="116"/>
    </row>
    <row r="94" spans="1:16">
      <c r="A94" s="117" t="s">
        <v>101</v>
      </c>
      <c r="B94" s="122" t="s">
        <v>89</v>
      </c>
      <c r="C94" s="122" t="s">
        <v>74</v>
      </c>
      <c r="D94" s="122" t="s">
        <v>75</v>
      </c>
      <c r="E94" s="122" t="s">
        <v>56</v>
      </c>
      <c r="F94" s="122" t="s">
        <v>57</v>
      </c>
      <c r="G94" s="122" t="s">
        <v>58</v>
      </c>
      <c r="H94" s="122" t="s">
        <v>59</v>
      </c>
      <c r="I94" s="122" t="s">
        <v>60</v>
      </c>
      <c r="J94" s="122" t="s">
        <v>61</v>
      </c>
      <c r="K94" s="122" t="s">
        <v>62</v>
      </c>
      <c r="L94" s="122" t="s">
        <v>63</v>
      </c>
      <c r="M94" s="122" t="s">
        <v>64</v>
      </c>
      <c r="N94" s="122" t="s">
        <v>65</v>
      </c>
      <c r="O94" s="122" t="s">
        <v>48</v>
      </c>
    </row>
    <row r="95" spans="1:16">
      <c r="A95" s="103"/>
      <c r="B95" s="104">
        <v>2556</v>
      </c>
      <c r="C95" s="105">
        <v>9</v>
      </c>
      <c r="D95" s="105">
        <v>4</v>
      </c>
      <c r="E95" s="105">
        <v>11</v>
      </c>
      <c r="F95" s="105">
        <v>21</v>
      </c>
      <c r="G95" s="105">
        <v>35</v>
      </c>
      <c r="H95" s="105">
        <v>66</v>
      </c>
      <c r="I95" s="105">
        <v>57</v>
      </c>
      <c r="J95" s="105">
        <v>72</v>
      </c>
      <c r="K95" s="105">
        <v>46</v>
      </c>
      <c r="L95" s="105">
        <v>15</v>
      </c>
      <c r="M95" s="105">
        <v>2</v>
      </c>
      <c r="N95" s="105">
        <v>2</v>
      </c>
      <c r="O95" s="106">
        <f t="shared" ref="O95:O102" si="17">SUM(C95:N95)</f>
        <v>340</v>
      </c>
    </row>
    <row r="96" spans="1:16">
      <c r="A96" s="103"/>
      <c r="B96" s="104">
        <v>2557</v>
      </c>
      <c r="C96" s="105">
        <v>0</v>
      </c>
      <c r="D96" s="105">
        <v>1</v>
      </c>
      <c r="E96" s="105">
        <v>3</v>
      </c>
      <c r="F96" s="105">
        <v>0</v>
      </c>
      <c r="G96" s="105">
        <v>1</v>
      </c>
      <c r="H96" s="105">
        <v>11</v>
      </c>
      <c r="I96" s="105">
        <v>11</v>
      </c>
      <c r="J96" s="105">
        <v>22</v>
      </c>
      <c r="K96" s="105">
        <v>17</v>
      </c>
      <c r="L96" s="105">
        <v>9</v>
      </c>
      <c r="M96" s="105">
        <v>4</v>
      </c>
      <c r="N96" s="105">
        <v>4</v>
      </c>
      <c r="O96" s="106">
        <f t="shared" si="17"/>
        <v>83</v>
      </c>
    </row>
    <row r="97" spans="1:16">
      <c r="A97" s="103"/>
      <c r="B97" s="104">
        <v>2558</v>
      </c>
      <c r="C97" s="105">
        <v>4</v>
      </c>
      <c r="D97" s="105">
        <v>1</v>
      </c>
      <c r="E97" s="105">
        <v>2</v>
      </c>
      <c r="F97" s="105">
        <v>23</v>
      </c>
      <c r="G97" s="105">
        <v>34</v>
      </c>
      <c r="H97" s="105">
        <v>30</v>
      </c>
      <c r="I97" s="105">
        <v>17</v>
      </c>
      <c r="J97" s="105">
        <v>37</v>
      </c>
      <c r="K97" s="105">
        <v>30</v>
      </c>
      <c r="L97" s="105">
        <v>23</v>
      </c>
      <c r="M97" s="105">
        <v>24</v>
      </c>
      <c r="N97" s="105">
        <v>18</v>
      </c>
      <c r="O97" s="106">
        <f t="shared" si="17"/>
        <v>243</v>
      </c>
    </row>
    <row r="98" spans="1:16">
      <c r="A98" s="103"/>
      <c r="B98" s="104">
        <v>2559</v>
      </c>
      <c r="C98" s="105">
        <v>16</v>
      </c>
      <c r="D98" s="105">
        <v>8</v>
      </c>
      <c r="E98" s="105">
        <v>8</v>
      </c>
      <c r="F98" s="105">
        <v>4</v>
      </c>
      <c r="G98" s="105">
        <v>5</v>
      </c>
      <c r="H98" s="105">
        <v>5</v>
      </c>
      <c r="I98" s="105">
        <v>3</v>
      </c>
      <c r="J98" s="105">
        <v>11</v>
      </c>
      <c r="K98" s="105">
        <v>12</v>
      </c>
      <c r="L98" s="105">
        <v>7</v>
      </c>
      <c r="M98" s="105">
        <v>1</v>
      </c>
      <c r="N98" s="105">
        <v>2</v>
      </c>
      <c r="O98" s="106">
        <f t="shared" si="17"/>
        <v>82</v>
      </c>
    </row>
    <row r="99" spans="1:16">
      <c r="A99" s="103"/>
      <c r="B99" s="104">
        <v>2560</v>
      </c>
      <c r="C99" s="105">
        <v>0</v>
      </c>
      <c r="D99" s="105">
        <v>0</v>
      </c>
      <c r="E99" s="105">
        <v>3</v>
      </c>
      <c r="F99" s="105">
        <v>0</v>
      </c>
      <c r="G99" s="105">
        <v>1</v>
      </c>
      <c r="H99" s="105">
        <v>24</v>
      </c>
      <c r="I99" s="105">
        <v>11</v>
      </c>
      <c r="J99" s="105">
        <v>22</v>
      </c>
      <c r="K99" s="105">
        <v>12</v>
      </c>
      <c r="L99" s="105">
        <v>1</v>
      </c>
      <c r="M99" s="105">
        <v>0</v>
      </c>
      <c r="N99" s="105">
        <v>1</v>
      </c>
      <c r="O99" s="106">
        <f t="shared" si="17"/>
        <v>75</v>
      </c>
    </row>
    <row r="100" spans="1:16">
      <c r="A100" s="288"/>
      <c r="B100" s="107" t="s">
        <v>359</v>
      </c>
      <c r="C100" s="126">
        <f>MEDIAN(C95:C99)</f>
        <v>4</v>
      </c>
      <c r="D100" s="126">
        <f t="shared" ref="D100:N100" si="18">MEDIAN(D95:D99)</f>
        <v>1</v>
      </c>
      <c r="E100" s="126">
        <f t="shared" si="18"/>
        <v>3</v>
      </c>
      <c r="F100" s="126">
        <f t="shared" si="18"/>
        <v>4</v>
      </c>
      <c r="G100" s="126">
        <f t="shared" si="18"/>
        <v>5</v>
      </c>
      <c r="H100" s="126">
        <f t="shared" si="18"/>
        <v>24</v>
      </c>
      <c r="I100" s="126">
        <f t="shared" si="18"/>
        <v>11</v>
      </c>
      <c r="J100" s="126">
        <f t="shared" si="18"/>
        <v>22</v>
      </c>
      <c r="K100" s="126">
        <f t="shared" si="18"/>
        <v>17</v>
      </c>
      <c r="L100" s="126">
        <f t="shared" si="18"/>
        <v>9</v>
      </c>
      <c r="M100" s="126">
        <f t="shared" si="18"/>
        <v>2</v>
      </c>
      <c r="N100" s="126">
        <f t="shared" si="18"/>
        <v>2</v>
      </c>
      <c r="O100" s="108">
        <f t="shared" si="17"/>
        <v>104</v>
      </c>
    </row>
    <row r="101" spans="1:16">
      <c r="A101" s="103"/>
      <c r="B101" s="109" t="s">
        <v>91</v>
      </c>
      <c r="C101" s="110">
        <f>C100*P101/O100</f>
        <v>3.2</v>
      </c>
      <c r="D101" s="110">
        <f>D100*P101/O100</f>
        <v>0.8</v>
      </c>
      <c r="E101" s="110">
        <f>E100*P101/O100</f>
        <v>2.4000000000000004</v>
      </c>
      <c r="F101" s="110">
        <f>F100*P101/O100</f>
        <v>3.2</v>
      </c>
      <c r="G101" s="110">
        <f>G100*P101/O100</f>
        <v>4</v>
      </c>
      <c r="H101" s="110">
        <f>H100*P101/O100</f>
        <v>19.200000000000003</v>
      </c>
      <c r="I101" s="110">
        <f>I100*P101/O100</f>
        <v>8.8000000000000007</v>
      </c>
      <c r="J101" s="110">
        <f>J100*P101/O100</f>
        <v>17.600000000000001</v>
      </c>
      <c r="K101" s="110">
        <f>K100*P101/O100</f>
        <v>13.600000000000001</v>
      </c>
      <c r="L101" s="110">
        <f>L100*P101/O100</f>
        <v>7.2000000000000011</v>
      </c>
      <c r="M101" s="110">
        <f>M100*P101/O100</f>
        <v>1.6</v>
      </c>
      <c r="N101" s="110">
        <f>N100*P101/O100</f>
        <v>1.6</v>
      </c>
      <c r="O101" s="111">
        <f t="shared" si="17"/>
        <v>83.2</v>
      </c>
      <c r="P101" s="278">
        <f>O100*80/100</f>
        <v>83.2</v>
      </c>
    </row>
    <row r="102" spans="1:16">
      <c r="A102" s="103"/>
      <c r="B102" s="112">
        <v>2561</v>
      </c>
      <c r="C102" s="113">
        <f>รายเดือน61!B17</f>
        <v>1</v>
      </c>
      <c r="D102" s="113">
        <f>รายเดือน61!C17</f>
        <v>0</v>
      </c>
      <c r="E102" s="113">
        <f>รายเดือน61!D17</f>
        <v>1</v>
      </c>
      <c r="F102" s="113">
        <f>รายเดือน61!E17</f>
        <v>2</v>
      </c>
      <c r="G102" s="113">
        <f>รายเดือน61!F17</f>
        <v>23</v>
      </c>
      <c r="H102" s="113">
        <f>รายเดือน61!G17</f>
        <v>3</v>
      </c>
      <c r="I102" s="113"/>
      <c r="J102" s="113"/>
      <c r="K102" s="113"/>
      <c r="L102" s="113"/>
      <c r="M102" s="113"/>
      <c r="N102" s="113"/>
      <c r="O102" s="114">
        <f t="shared" si="17"/>
        <v>30</v>
      </c>
    </row>
    <row r="103" spans="1:16">
      <c r="A103" s="121"/>
      <c r="B103" s="115" t="s">
        <v>360</v>
      </c>
      <c r="C103" s="34">
        <f>C102</f>
        <v>1</v>
      </c>
      <c r="D103" s="34">
        <f>C102+D102</f>
        <v>1</v>
      </c>
      <c r="E103" s="34">
        <f>C102+D102+E102</f>
        <v>2</v>
      </c>
      <c r="F103" s="34">
        <f>C102+D102+E102+F102</f>
        <v>4</v>
      </c>
      <c r="G103" s="34">
        <f>C102+D102+E102+F102+G102</f>
        <v>27</v>
      </c>
      <c r="H103" s="34">
        <f>C102+D102+E102+F102+G102+H102</f>
        <v>30</v>
      </c>
      <c r="I103" s="34">
        <f>C102+D102+E102+F102+G102+H102+I102</f>
        <v>30</v>
      </c>
      <c r="J103" s="34">
        <f>C102+D102+E102+F102+G102+H102+I102+J102</f>
        <v>30</v>
      </c>
      <c r="K103" s="34">
        <f>C102+D102+E102+F102+G102+H102+I102+J102+K102</f>
        <v>30</v>
      </c>
      <c r="L103" s="34">
        <f>C102+D102+E102+F102+G102+H102+I102+J102+K102+L102</f>
        <v>30</v>
      </c>
      <c r="M103" s="34">
        <f>C102+D102+E102+F102+G102+H102+I102+J102+K102+L102+M102</f>
        <v>30</v>
      </c>
      <c r="N103" s="34">
        <f>C102+D102+E102+F102+G102+H102+I102+J102+K102+L102+M102+N102</f>
        <v>30</v>
      </c>
      <c r="O103" s="116"/>
    </row>
    <row r="104" spans="1:16">
      <c r="A104" s="117" t="s">
        <v>102</v>
      </c>
      <c r="B104" s="122" t="s">
        <v>89</v>
      </c>
      <c r="C104" s="122" t="s">
        <v>74</v>
      </c>
      <c r="D104" s="122" t="s">
        <v>75</v>
      </c>
      <c r="E104" s="122" t="s">
        <v>56</v>
      </c>
      <c r="F104" s="122" t="s">
        <v>57</v>
      </c>
      <c r="G104" s="122" t="s">
        <v>58</v>
      </c>
      <c r="H104" s="122" t="s">
        <v>59</v>
      </c>
      <c r="I104" s="122" t="s">
        <v>60</v>
      </c>
      <c r="J104" s="122" t="s">
        <v>61</v>
      </c>
      <c r="K104" s="122" t="s">
        <v>62</v>
      </c>
      <c r="L104" s="122" t="s">
        <v>63</v>
      </c>
      <c r="M104" s="122" t="s">
        <v>64</v>
      </c>
      <c r="N104" s="122" t="s">
        <v>65</v>
      </c>
      <c r="O104" s="122" t="s">
        <v>48</v>
      </c>
    </row>
    <row r="105" spans="1:16">
      <c r="A105" s="103"/>
      <c r="B105" s="104">
        <v>2556</v>
      </c>
      <c r="C105" s="105">
        <v>2</v>
      </c>
      <c r="D105" s="105">
        <v>10</v>
      </c>
      <c r="E105" s="105">
        <v>17</v>
      </c>
      <c r="F105" s="105">
        <v>10</v>
      </c>
      <c r="G105" s="105">
        <v>25</v>
      </c>
      <c r="H105" s="105">
        <v>50</v>
      </c>
      <c r="I105" s="105">
        <v>47</v>
      </c>
      <c r="J105" s="105">
        <v>22</v>
      </c>
      <c r="K105" s="105">
        <v>3</v>
      </c>
      <c r="L105" s="105">
        <v>2</v>
      </c>
      <c r="M105" s="105">
        <v>0</v>
      </c>
      <c r="N105" s="105">
        <v>0</v>
      </c>
      <c r="O105" s="106">
        <f t="shared" ref="O105:O112" si="19">SUM(C105:N105)</f>
        <v>188</v>
      </c>
    </row>
    <row r="106" spans="1:16">
      <c r="A106" s="103"/>
      <c r="B106" s="104">
        <v>2557</v>
      </c>
      <c r="C106" s="105">
        <v>0</v>
      </c>
      <c r="D106" s="105">
        <v>1</v>
      </c>
      <c r="E106" s="105">
        <v>2</v>
      </c>
      <c r="F106" s="105">
        <v>1</v>
      </c>
      <c r="G106" s="105">
        <v>1</v>
      </c>
      <c r="H106" s="105">
        <v>3</v>
      </c>
      <c r="I106" s="105">
        <v>8</v>
      </c>
      <c r="J106" s="105">
        <v>6</v>
      </c>
      <c r="K106" s="105">
        <v>0</v>
      </c>
      <c r="L106" s="105">
        <v>2</v>
      </c>
      <c r="M106" s="105">
        <v>0</v>
      </c>
      <c r="N106" s="105">
        <v>0</v>
      </c>
      <c r="O106" s="106">
        <f t="shared" si="19"/>
        <v>24</v>
      </c>
    </row>
    <row r="107" spans="1:16">
      <c r="A107" s="103"/>
      <c r="B107" s="104">
        <v>2558</v>
      </c>
      <c r="C107" s="105">
        <v>0</v>
      </c>
      <c r="D107" s="105">
        <v>0</v>
      </c>
      <c r="E107" s="105">
        <v>0</v>
      </c>
      <c r="F107" s="105">
        <v>0</v>
      </c>
      <c r="G107" s="105">
        <v>5</v>
      </c>
      <c r="H107" s="105">
        <v>2</v>
      </c>
      <c r="I107" s="105">
        <v>6</v>
      </c>
      <c r="J107" s="105">
        <v>5</v>
      </c>
      <c r="K107" s="105">
        <v>0</v>
      </c>
      <c r="L107" s="105">
        <v>2</v>
      </c>
      <c r="M107" s="105">
        <v>5</v>
      </c>
      <c r="N107" s="105">
        <v>0</v>
      </c>
      <c r="O107" s="106">
        <f t="shared" si="19"/>
        <v>25</v>
      </c>
    </row>
    <row r="108" spans="1:16">
      <c r="A108" s="103"/>
      <c r="B108" s="104">
        <v>2559</v>
      </c>
      <c r="C108" s="105">
        <v>1</v>
      </c>
      <c r="D108" s="105">
        <v>6</v>
      </c>
      <c r="E108" s="105">
        <v>5</v>
      </c>
      <c r="F108" s="105">
        <v>3</v>
      </c>
      <c r="G108" s="105">
        <v>2</v>
      </c>
      <c r="H108" s="105">
        <v>5</v>
      </c>
      <c r="I108" s="105">
        <v>8</v>
      </c>
      <c r="J108" s="105">
        <v>13</v>
      </c>
      <c r="K108" s="105">
        <v>5</v>
      </c>
      <c r="L108" s="105">
        <v>0</v>
      </c>
      <c r="M108" s="105">
        <v>0</v>
      </c>
      <c r="N108" s="105">
        <v>0</v>
      </c>
      <c r="O108" s="106">
        <f t="shared" si="19"/>
        <v>48</v>
      </c>
    </row>
    <row r="109" spans="1:16">
      <c r="A109" s="103"/>
      <c r="B109" s="104">
        <v>2560</v>
      </c>
      <c r="C109" s="105">
        <v>2</v>
      </c>
      <c r="D109" s="105">
        <v>0</v>
      </c>
      <c r="E109" s="105">
        <v>0</v>
      </c>
      <c r="F109" s="105">
        <v>1</v>
      </c>
      <c r="G109" s="105">
        <v>3</v>
      </c>
      <c r="H109" s="105">
        <v>16</v>
      </c>
      <c r="I109" s="105">
        <v>4</v>
      </c>
      <c r="J109" s="105">
        <v>6</v>
      </c>
      <c r="K109" s="105">
        <v>3</v>
      </c>
      <c r="L109" s="105">
        <v>1</v>
      </c>
      <c r="M109" s="105">
        <v>2</v>
      </c>
      <c r="N109" s="105">
        <v>0</v>
      </c>
      <c r="O109" s="106">
        <f t="shared" si="19"/>
        <v>38</v>
      </c>
    </row>
    <row r="110" spans="1:16">
      <c r="A110" s="288"/>
      <c r="B110" s="107" t="s">
        <v>359</v>
      </c>
      <c r="C110" s="126">
        <f>MEDIAN(C105:C109)</f>
        <v>1</v>
      </c>
      <c r="D110" s="126">
        <f t="shared" ref="D110:N110" si="20">MEDIAN(D105:D109)</f>
        <v>1</v>
      </c>
      <c r="E110" s="126">
        <f t="shared" si="20"/>
        <v>2</v>
      </c>
      <c r="F110" s="126">
        <f t="shared" si="20"/>
        <v>1</v>
      </c>
      <c r="G110" s="126">
        <f t="shared" si="20"/>
        <v>3</v>
      </c>
      <c r="H110" s="126">
        <f t="shared" si="20"/>
        <v>5</v>
      </c>
      <c r="I110" s="126">
        <f t="shared" si="20"/>
        <v>8</v>
      </c>
      <c r="J110" s="126">
        <f t="shared" si="20"/>
        <v>6</v>
      </c>
      <c r="K110" s="126">
        <f t="shared" si="20"/>
        <v>3</v>
      </c>
      <c r="L110" s="126">
        <f t="shared" si="20"/>
        <v>2</v>
      </c>
      <c r="M110" s="126">
        <f t="shared" si="20"/>
        <v>0</v>
      </c>
      <c r="N110" s="126">
        <f t="shared" si="20"/>
        <v>0</v>
      </c>
      <c r="O110" s="108">
        <f t="shared" si="19"/>
        <v>32</v>
      </c>
    </row>
    <row r="111" spans="1:16">
      <c r="A111" s="103"/>
      <c r="B111" s="109" t="s">
        <v>91</v>
      </c>
      <c r="C111" s="110">
        <f>C110*P111/O110</f>
        <v>0.8</v>
      </c>
      <c r="D111" s="110">
        <f>D110*P111/O110</f>
        <v>0.8</v>
      </c>
      <c r="E111" s="110">
        <f>E110*P111/O110</f>
        <v>1.6</v>
      </c>
      <c r="F111" s="110">
        <f>F110*P111/O110</f>
        <v>0.8</v>
      </c>
      <c r="G111" s="110">
        <f>G110*P111/O110</f>
        <v>2.4000000000000004</v>
      </c>
      <c r="H111" s="110">
        <f>H110*P111/O110</f>
        <v>4</v>
      </c>
      <c r="I111" s="110">
        <f>I110*P111/O110</f>
        <v>6.4</v>
      </c>
      <c r="J111" s="110">
        <f>J110*P111/O110</f>
        <v>4.8000000000000007</v>
      </c>
      <c r="K111" s="110">
        <f>K110*P111/O110</f>
        <v>2.4000000000000004</v>
      </c>
      <c r="L111" s="110">
        <f>L110*P111/O110</f>
        <v>1.6</v>
      </c>
      <c r="M111" s="110">
        <f>M110*P111/O110</f>
        <v>0</v>
      </c>
      <c r="N111" s="110">
        <f>N110*P111/O110</f>
        <v>0</v>
      </c>
      <c r="O111" s="111">
        <f t="shared" si="19"/>
        <v>25.6</v>
      </c>
      <c r="P111" s="278">
        <f>O110*80/100</f>
        <v>25.6</v>
      </c>
    </row>
    <row r="112" spans="1:16">
      <c r="A112" s="103"/>
      <c r="B112" s="112">
        <v>2561</v>
      </c>
      <c r="C112" s="113">
        <f>รายเดือน61!B20</f>
        <v>1</v>
      </c>
      <c r="D112" s="113">
        <f>รายเดือน61!C20</f>
        <v>1</v>
      </c>
      <c r="E112" s="113">
        <f>รายเดือน61!D20</f>
        <v>1</v>
      </c>
      <c r="F112" s="113">
        <f>รายเดือน61!E20</f>
        <v>8</v>
      </c>
      <c r="G112" s="113">
        <f>รายเดือน61!F20</f>
        <v>16</v>
      </c>
      <c r="H112" s="113">
        <f>รายเดือน61!G20</f>
        <v>4</v>
      </c>
      <c r="I112" s="113"/>
      <c r="J112" s="113"/>
      <c r="K112" s="113"/>
      <c r="L112" s="113"/>
      <c r="M112" s="113"/>
      <c r="N112" s="113"/>
      <c r="O112" s="114">
        <f t="shared" si="19"/>
        <v>31</v>
      </c>
    </row>
    <row r="113" spans="1:16">
      <c r="A113" s="103"/>
      <c r="B113" s="115" t="s">
        <v>360</v>
      </c>
      <c r="C113" s="34">
        <v>0</v>
      </c>
      <c r="D113" s="34">
        <f>C112+D112</f>
        <v>2</v>
      </c>
      <c r="E113" s="34">
        <f>C112+D112+E112</f>
        <v>3</v>
      </c>
      <c r="F113" s="34">
        <f>C112+D112+E112+F112</f>
        <v>11</v>
      </c>
      <c r="G113" s="34">
        <f>C112+D112+E112+F112+G112</f>
        <v>27</v>
      </c>
      <c r="H113" s="34">
        <f>C112+D112+E112+F112+G112+H112</f>
        <v>31</v>
      </c>
      <c r="I113" s="34">
        <f>C112+D112+E112+F112+G112+H112+I112</f>
        <v>31</v>
      </c>
      <c r="J113" s="34">
        <f>C112+D112+E112+F112+G112+H112+I112+J112</f>
        <v>31</v>
      </c>
      <c r="K113" s="34">
        <f>C112+D112+E112+F112+G112+H112+I112+J112+K112</f>
        <v>31</v>
      </c>
      <c r="L113" s="34">
        <f>C112+D112+E112+F112+G112+H112+I112+J112+K112+L112</f>
        <v>31</v>
      </c>
      <c r="M113" s="34">
        <f>C112+D112+E112+F112+G112+H112+I112+J112+K112+L112+M112</f>
        <v>31</v>
      </c>
      <c r="N113" s="34">
        <f>C112+D112+E112+F112+G112+H112+I112+J112+K112+L112+M112+N112</f>
        <v>31</v>
      </c>
      <c r="O113" s="116"/>
    </row>
    <row r="114" spans="1:16">
      <c r="A114" s="117" t="s">
        <v>103</v>
      </c>
      <c r="B114" s="122" t="s">
        <v>89</v>
      </c>
      <c r="C114" s="122" t="s">
        <v>74</v>
      </c>
      <c r="D114" s="122" t="s">
        <v>75</v>
      </c>
      <c r="E114" s="122" t="s">
        <v>56</v>
      </c>
      <c r="F114" s="122" t="s">
        <v>57</v>
      </c>
      <c r="G114" s="122" t="s">
        <v>58</v>
      </c>
      <c r="H114" s="122" t="s">
        <v>59</v>
      </c>
      <c r="I114" s="122" t="s">
        <v>60</v>
      </c>
      <c r="J114" s="122" t="s">
        <v>61</v>
      </c>
      <c r="K114" s="122" t="s">
        <v>62</v>
      </c>
      <c r="L114" s="122" t="s">
        <v>63</v>
      </c>
      <c r="M114" s="122" t="s">
        <v>64</v>
      </c>
      <c r="N114" s="122" t="s">
        <v>65</v>
      </c>
      <c r="O114" s="122" t="s">
        <v>48</v>
      </c>
    </row>
    <row r="115" spans="1:16">
      <c r="A115" s="103"/>
      <c r="B115" s="104">
        <v>2556</v>
      </c>
      <c r="C115" s="105">
        <v>2</v>
      </c>
      <c r="D115" s="105">
        <v>3</v>
      </c>
      <c r="E115" s="105">
        <v>3</v>
      </c>
      <c r="F115" s="105">
        <v>2</v>
      </c>
      <c r="G115" s="105">
        <v>6</v>
      </c>
      <c r="H115" s="105">
        <v>17</v>
      </c>
      <c r="I115" s="105">
        <v>31</v>
      </c>
      <c r="J115" s="105">
        <v>28</v>
      </c>
      <c r="K115" s="105">
        <v>9</v>
      </c>
      <c r="L115" s="105">
        <v>1</v>
      </c>
      <c r="M115" s="105">
        <v>0</v>
      </c>
      <c r="N115" s="105">
        <v>0</v>
      </c>
      <c r="O115" s="106">
        <f t="shared" ref="O115:O122" si="21">SUM(C115:N115)</f>
        <v>102</v>
      </c>
    </row>
    <row r="116" spans="1:16">
      <c r="A116" s="103"/>
      <c r="B116" s="104">
        <v>2557</v>
      </c>
      <c r="C116" s="105">
        <v>0</v>
      </c>
      <c r="D116" s="105">
        <v>0</v>
      </c>
      <c r="E116" s="105">
        <v>0</v>
      </c>
      <c r="F116" s="105">
        <v>0</v>
      </c>
      <c r="G116" s="105">
        <v>1</v>
      </c>
      <c r="H116" s="105">
        <v>0</v>
      </c>
      <c r="I116" s="105">
        <v>2</v>
      </c>
      <c r="J116" s="105">
        <v>0</v>
      </c>
      <c r="K116" s="105">
        <v>1</v>
      </c>
      <c r="L116" s="105">
        <v>0</v>
      </c>
      <c r="M116" s="105">
        <v>0</v>
      </c>
      <c r="N116" s="105">
        <v>0</v>
      </c>
      <c r="O116" s="106">
        <f t="shared" si="21"/>
        <v>4</v>
      </c>
    </row>
    <row r="117" spans="1:16">
      <c r="A117" s="103"/>
      <c r="B117" s="104">
        <v>2558</v>
      </c>
      <c r="C117" s="105">
        <v>0</v>
      </c>
      <c r="D117" s="105">
        <v>0</v>
      </c>
      <c r="E117" s="105">
        <v>0</v>
      </c>
      <c r="F117" s="105">
        <v>0</v>
      </c>
      <c r="G117" s="105">
        <v>1</v>
      </c>
      <c r="H117" s="105">
        <v>1</v>
      </c>
      <c r="I117" s="105">
        <v>6</v>
      </c>
      <c r="J117" s="105">
        <v>14</v>
      </c>
      <c r="K117" s="105">
        <v>12</v>
      </c>
      <c r="L117" s="105">
        <v>9</v>
      </c>
      <c r="M117" s="105">
        <v>14</v>
      </c>
      <c r="N117" s="105">
        <v>3</v>
      </c>
      <c r="O117" s="106">
        <f t="shared" si="21"/>
        <v>60</v>
      </c>
    </row>
    <row r="118" spans="1:16">
      <c r="A118" s="103"/>
      <c r="B118" s="104">
        <v>2559</v>
      </c>
      <c r="C118" s="105">
        <v>2</v>
      </c>
      <c r="D118" s="105">
        <v>1</v>
      </c>
      <c r="E118" s="105">
        <v>5</v>
      </c>
      <c r="F118" s="105">
        <v>2</v>
      </c>
      <c r="G118" s="105">
        <v>0</v>
      </c>
      <c r="H118" s="105">
        <v>0</v>
      </c>
      <c r="I118" s="105">
        <v>2</v>
      </c>
      <c r="J118" s="105">
        <v>6</v>
      </c>
      <c r="K118" s="105">
        <v>7</v>
      </c>
      <c r="L118" s="105">
        <v>11</v>
      </c>
      <c r="M118" s="105">
        <v>5</v>
      </c>
      <c r="N118" s="105">
        <v>1</v>
      </c>
      <c r="O118" s="106">
        <f t="shared" si="21"/>
        <v>42</v>
      </c>
    </row>
    <row r="119" spans="1:16">
      <c r="A119" s="103"/>
      <c r="B119" s="104">
        <v>2560</v>
      </c>
      <c r="C119" s="105">
        <v>0</v>
      </c>
      <c r="D119" s="105">
        <v>0</v>
      </c>
      <c r="E119" s="105">
        <v>0</v>
      </c>
      <c r="F119" s="105">
        <v>1</v>
      </c>
      <c r="G119" s="105">
        <v>6</v>
      </c>
      <c r="H119" s="105">
        <v>7</v>
      </c>
      <c r="I119" s="105">
        <v>6</v>
      </c>
      <c r="J119" s="105">
        <v>6</v>
      </c>
      <c r="K119" s="105">
        <v>1</v>
      </c>
      <c r="L119" s="105">
        <v>1</v>
      </c>
      <c r="M119" s="105">
        <v>0</v>
      </c>
      <c r="N119" s="105">
        <v>0</v>
      </c>
      <c r="O119" s="106">
        <f t="shared" si="21"/>
        <v>28</v>
      </c>
    </row>
    <row r="120" spans="1:16">
      <c r="A120" s="288"/>
      <c r="B120" s="107" t="s">
        <v>359</v>
      </c>
      <c r="C120" s="107">
        <f>MEDIAN(C115:C119)</f>
        <v>0</v>
      </c>
      <c r="D120" s="107">
        <f t="shared" ref="D120:N120" si="22">MEDIAN(D115:D119)</f>
        <v>0</v>
      </c>
      <c r="E120" s="107">
        <f t="shared" si="22"/>
        <v>0</v>
      </c>
      <c r="F120" s="107">
        <f t="shared" si="22"/>
        <v>1</v>
      </c>
      <c r="G120" s="107">
        <f t="shared" si="22"/>
        <v>1</v>
      </c>
      <c r="H120" s="107">
        <f t="shared" si="22"/>
        <v>1</v>
      </c>
      <c r="I120" s="107">
        <f t="shared" si="22"/>
        <v>6</v>
      </c>
      <c r="J120" s="107">
        <f t="shared" si="22"/>
        <v>6</v>
      </c>
      <c r="K120" s="107">
        <f t="shared" si="22"/>
        <v>7</v>
      </c>
      <c r="L120" s="107">
        <f t="shared" si="22"/>
        <v>1</v>
      </c>
      <c r="M120" s="107">
        <f t="shared" si="22"/>
        <v>0</v>
      </c>
      <c r="N120" s="107">
        <f t="shared" si="22"/>
        <v>0</v>
      </c>
      <c r="O120" s="108">
        <f t="shared" si="21"/>
        <v>23</v>
      </c>
    </row>
    <row r="121" spans="1:16">
      <c r="A121" s="103"/>
      <c r="B121" s="109" t="s">
        <v>91</v>
      </c>
      <c r="C121" s="110">
        <f>C120*P121/O120</f>
        <v>0</v>
      </c>
      <c r="D121" s="110">
        <f>D120*P121/O120</f>
        <v>0</v>
      </c>
      <c r="E121" s="110">
        <f>E120*P121/O120</f>
        <v>0</v>
      </c>
      <c r="F121" s="110">
        <f>F120*P121/O120</f>
        <v>0.79999999999999993</v>
      </c>
      <c r="G121" s="110">
        <f>G120*P121/O120</f>
        <v>0.79999999999999993</v>
      </c>
      <c r="H121" s="110">
        <f>H120*P121/O120</f>
        <v>0.79999999999999993</v>
      </c>
      <c r="I121" s="110">
        <f>I120*P121/O120</f>
        <v>4.8</v>
      </c>
      <c r="J121" s="110">
        <f>J120*P121/O120</f>
        <v>4.8</v>
      </c>
      <c r="K121" s="110">
        <f>K120*P121/O120</f>
        <v>5.6</v>
      </c>
      <c r="L121" s="110">
        <f>L120*P121/O120</f>
        <v>0.79999999999999993</v>
      </c>
      <c r="M121" s="110">
        <f>M120*P121/O120</f>
        <v>0</v>
      </c>
      <c r="N121" s="110">
        <f>N120*P121/O120</f>
        <v>0</v>
      </c>
      <c r="O121" s="111">
        <f t="shared" si="21"/>
        <v>18.400000000000002</v>
      </c>
      <c r="P121" s="278">
        <f>O120*80/100</f>
        <v>18.399999999999999</v>
      </c>
    </row>
    <row r="122" spans="1:16">
      <c r="A122" s="103"/>
      <c r="B122" s="112">
        <v>2561</v>
      </c>
      <c r="C122" s="113">
        <f>รายเดือน61!B9</f>
        <v>0</v>
      </c>
      <c r="D122" s="113">
        <f>รายเดือน61!C9</f>
        <v>0</v>
      </c>
      <c r="E122" s="113">
        <f>รายเดือน61!D9</f>
        <v>0</v>
      </c>
      <c r="F122" s="113">
        <f>รายเดือน61!E9</f>
        <v>0</v>
      </c>
      <c r="G122" s="113">
        <f>รายเดือน61!F9</f>
        <v>1</v>
      </c>
      <c r="H122" s="113">
        <f>รายเดือน61!G9</f>
        <v>1</v>
      </c>
      <c r="I122" s="113"/>
      <c r="J122" s="113"/>
      <c r="K122" s="113"/>
      <c r="L122" s="113"/>
      <c r="M122" s="113"/>
      <c r="N122" s="113"/>
      <c r="O122" s="114">
        <f t="shared" si="21"/>
        <v>2</v>
      </c>
    </row>
    <row r="123" spans="1:16">
      <c r="A123" s="121"/>
      <c r="B123" s="115" t="s">
        <v>360</v>
      </c>
      <c r="C123" s="34">
        <f>C122</f>
        <v>0</v>
      </c>
      <c r="D123" s="34">
        <f>C122+D122</f>
        <v>0</v>
      </c>
      <c r="E123" s="34">
        <f>C122+D122+E122</f>
        <v>0</v>
      </c>
      <c r="F123" s="34">
        <f>C122+D122+E122+F122</f>
        <v>0</v>
      </c>
      <c r="G123" s="34">
        <f>C122+D122+E122+F122+G122</f>
        <v>1</v>
      </c>
      <c r="H123" s="34">
        <f>C122+D122+E122+F122+G122+H122</f>
        <v>2</v>
      </c>
      <c r="I123" s="34">
        <f>C122+D122+E122+F122+G122+H122+I122</f>
        <v>2</v>
      </c>
      <c r="J123" s="34">
        <f>C122+D122+E122+F122+G122+H122+I122+J122</f>
        <v>2</v>
      </c>
      <c r="K123" s="34">
        <f>C122+D122+E122+F122+G122+H122+I122+J122+K122</f>
        <v>2</v>
      </c>
      <c r="L123" s="34">
        <f>C122+D122+E122+F122+G122+H122+I122+J122+K122+L122</f>
        <v>2</v>
      </c>
      <c r="M123" s="34">
        <f>C122+D122+E122+F122+G122+H122+I122+J122+K122+L122+M122</f>
        <v>2</v>
      </c>
      <c r="N123" s="34">
        <f>C122+D122+E122+F122+G122+H122+I122+J122+K122+L122+M122+N122</f>
        <v>2</v>
      </c>
      <c r="O123" s="116"/>
    </row>
    <row r="124" spans="1:16">
      <c r="A124" s="117" t="s">
        <v>104</v>
      </c>
      <c r="B124" s="122" t="s">
        <v>89</v>
      </c>
      <c r="C124" s="122" t="s">
        <v>74</v>
      </c>
      <c r="D124" s="122" t="s">
        <v>75</v>
      </c>
      <c r="E124" s="122" t="s">
        <v>56</v>
      </c>
      <c r="F124" s="122" t="s">
        <v>57</v>
      </c>
      <c r="G124" s="122" t="s">
        <v>58</v>
      </c>
      <c r="H124" s="122" t="s">
        <v>59</v>
      </c>
      <c r="I124" s="122" t="s">
        <v>60</v>
      </c>
      <c r="J124" s="122" t="s">
        <v>61</v>
      </c>
      <c r="K124" s="122" t="s">
        <v>62</v>
      </c>
      <c r="L124" s="122" t="s">
        <v>63</v>
      </c>
      <c r="M124" s="122" t="s">
        <v>64</v>
      </c>
      <c r="N124" s="122" t="s">
        <v>65</v>
      </c>
      <c r="O124" s="122" t="s">
        <v>48</v>
      </c>
    </row>
    <row r="125" spans="1:16">
      <c r="A125" s="103"/>
      <c r="B125" s="104">
        <v>2556</v>
      </c>
      <c r="C125" s="105">
        <v>1</v>
      </c>
      <c r="D125" s="105">
        <v>0</v>
      </c>
      <c r="E125" s="105">
        <v>10</v>
      </c>
      <c r="F125" s="105">
        <v>9</v>
      </c>
      <c r="G125" s="105">
        <v>24</v>
      </c>
      <c r="H125" s="105">
        <v>24</v>
      </c>
      <c r="I125" s="105">
        <v>19</v>
      </c>
      <c r="J125" s="105">
        <v>11</v>
      </c>
      <c r="K125" s="105">
        <v>0</v>
      </c>
      <c r="L125" s="105">
        <v>0</v>
      </c>
      <c r="M125" s="105">
        <v>0</v>
      </c>
      <c r="N125" s="105">
        <v>0</v>
      </c>
      <c r="O125" s="106">
        <f t="shared" ref="O125:O132" si="23">SUM(C125:N125)</f>
        <v>98</v>
      </c>
    </row>
    <row r="126" spans="1:16">
      <c r="A126" s="103"/>
      <c r="B126" s="104">
        <v>2557</v>
      </c>
      <c r="C126" s="105">
        <v>0</v>
      </c>
      <c r="D126" s="105">
        <v>0</v>
      </c>
      <c r="E126" s="105">
        <v>0</v>
      </c>
      <c r="F126" s="105">
        <v>0</v>
      </c>
      <c r="G126" s="105">
        <v>0</v>
      </c>
      <c r="H126" s="105">
        <v>1</v>
      </c>
      <c r="I126" s="105">
        <v>1</v>
      </c>
      <c r="J126" s="105">
        <v>1</v>
      </c>
      <c r="K126" s="105">
        <v>0</v>
      </c>
      <c r="L126" s="105">
        <v>1</v>
      </c>
      <c r="M126" s="105">
        <v>0</v>
      </c>
      <c r="N126" s="105">
        <v>0</v>
      </c>
      <c r="O126" s="106">
        <f t="shared" si="23"/>
        <v>4</v>
      </c>
    </row>
    <row r="127" spans="1:16">
      <c r="A127" s="103"/>
      <c r="B127" s="104">
        <v>2558</v>
      </c>
      <c r="C127" s="105">
        <v>0</v>
      </c>
      <c r="D127" s="105">
        <v>0</v>
      </c>
      <c r="E127" s="105">
        <v>0</v>
      </c>
      <c r="F127" s="105">
        <v>0</v>
      </c>
      <c r="G127" s="105">
        <v>0</v>
      </c>
      <c r="H127" s="105">
        <v>6</v>
      </c>
      <c r="I127" s="105">
        <v>3</v>
      </c>
      <c r="J127" s="105">
        <v>9</v>
      </c>
      <c r="K127" s="105">
        <v>21</v>
      </c>
      <c r="L127" s="105">
        <v>21</v>
      </c>
      <c r="M127" s="105">
        <v>10</v>
      </c>
      <c r="N127" s="105">
        <v>9</v>
      </c>
      <c r="O127" s="106">
        <f t="shared" si="23"/>
        <v>79</v>
      </c>
    </row>
    <row r="128" spans="1:16">
      <c r="A128" s="103"/>
      <c r="B128" s="104">
        <v>2559</v>
      </c>
      <c r="C128" s="105">
        <v>1</v>
      </c>
      <c r="D128" s="105">
        <v>2</v>
      </c>
      <c r="E128" s="105">
        <v>0</v>
      </c>
      <c r="F128" s="105">
        <v>1</v>
      </c>
      <c r="G128" s="105">
        <v>0</v>
      </c>
      <c r="H128" s="105">
        <v>4</v>
      </c>
      <c r="I128" s="105">
        <v>5</v>
      </c>
      <c r="J128" s="105">
        <v>6</v>
      </c>
      <c r="K128" s="105">
        <v>4</v>
      </c>
      <c r="L128" s="105">
        <v>2</v>
      </c>
      <c r="M128" s="105">
        <v>1</v>
      </c>
      <c r="N128" s="105">
        <v>0</v>
      </c>
      <c r="O128" s="106">
        <f t="shared" si="23"/>
        <v>26</v>
      </c>
    </row>
    <row r="129" spans="1:16">
      <c r="A129" s="103"/>
      <c r="B129" s="104">
        <v>2560</v>
      </c>
      <c r="C129" s="105">
        <v>0</v>
      </c>
      <c r="D129" s="105">
        <v>0</v>
      </c>
      <c r="E129" s="105">
        <v>0</v>
      </c>
      <c r="F129" s="105">
        <v>0</v>
      </c>
      <c r="G129" s="105">
        <v>2</v>
      </c>
      <c r="H129" s="105">
        <v>4</v>
      </c>
      <c r="I129" s="105">
        <v>6</v>
      </c>
      <c r="J129" s="105">
        <v>4</v>
      </c>
      <c r="K129" s="105">
        <v>4</v>
      </c>
      <c r="L129" s="105">
        <v>2</v>
      </c>
      <c r="M129" s="105">
        <v>0</v>
      </c>
      <c r="N129" s="105">
        <v>0</v>
      </c>
      <c r="O129" s="106">
        <f t="shared" si="23"/>
        <v>22</v>
      </c>
    </row>
    <row r="130" spans="1:16">
      <c r="A130" s="288"/>
      <c r="B130" s="107" t="s">
        <v>359</v>
      </c>
      <c r="C130" s="107">
        <f>MEDIAN(C125:C129)</f>
        <v>0</v>
      </c>
      <c r="D130" s="107">
        <f t="shared" ref="D130:N130" si="24">MEDIAN(D125:D129)</f>
        <v>0</v>
      </c>
      <c r="E130" s="107">
        <f t="shared" si="24"/>
        <v>0</v>
      </c>
      <c r="F130" s="107">
        <f t="shared" si="24"/>
        <v>0</v>
      </c>
      <c r="G130" s="107">
        <f t="shared" si="24"/>
        <v>0</v>
      </c>
      <c r="H130" s="107">
        <f t="shared" si="24"/>
        <v>4</v>
      </c>
      <c r="I130" s="107">
        <f t="shared" si="24"/>
        <v>5</v>
      </c>
      <c r="J130" s="107">
        <f t="shared" si="24"/>
        <v>6</v>
      </c>
      <c r="K130" s="107">
        <f t="shared" si="24"/>
        <v>4</v>
      </c>
      <c r="L130" s="107">
        <f t="shared" si="24"/>
        <v>2</v>
      </c>
      <c r="M130" s="107">
        <f t="shared" si="24"/>
        <v>0</v>
      </c>
      <c r="N130" s="107">
        <f t="shared" si="24"/>
        <v>0</v>
      </c>
      <c r="O130" s="108">
        <f t="shared" si="23"/>
        <v>21</v>
      </c>
    </row>
    <row r="131" spans="1:16">
      <c r="A131" s="103"/>
      <c r="B131" s="109" t="s">
        <v>91</v>
      </c>
      <c r="C131" s="110">
        <f>C130*P131/O130</f>
        <v>0</v>
      </c>
      <c r="D131" s="110">
        <f>D130*P131/O130</f>
        <v>0</v>
      </c>
      <c r="E131" s="110">
        <f>E130*P131/O130</f>
        <v>0</v>
      </c>
      <c r="F131" s="110">
        <f>F130*P131/O130</f>
        <v>0</v>
      </c>
      <c r="G131" s="110">
        <f>G130*P131/O130</f>
        <v>0</v>
      </c>
      <c r="H131" s="110">
        <f>H130*P131/O130</f>
        <v>3.2</v>
      </c>
      <c r="I131" s="110">
        <f>I130*P131/O130</f>
        <v>4</v>
      </c>
      <c r="J131" s="110">
        <f>J130*P131/O130</f>
        <v>4.8000000000000007</v>
      </c>
      <c r="K131" s="110">
        <f>K130*P131/O130</f>
        <v>3.2</v>
      </c>
      <c r="L131" s="110">
        <f>L130*P131/O130</f>
        <v>1.6</v>
      </c>
      <c r="M131" s="110">
        <f>M130*P131/O130</f>
        <v>0</v>
      </c>
      <c r="N131" s="110">
        <f>N130*P131/O130</f>
        <v>0</v>
      </c>
      <c r="O131" s="111">
        <f t="shared" si="23"/>
        <v>16.8</v>
      </c>
      <c r="P131" s="278">
        <f>O130*80/100</f>
        <v>16.8</v>
      </c>
    </row>
    <row r="132" spans="1:16">
      <c r="A132" s="103"/>
      <c r="B132" s="112">
        <v>2561</v>
      </c>
      <c r="C132" s="113">
        <f>รายเดือน61!B15</f>
        <v>0</v>
      </c>
      <c r="D132" s="113">
        <f>รายเดือน61!C15</f>
        <v>2</v>
      </c>
      <c r="E132" s="113">
        <f>รายเดือน61!D15</f>
        <v>0</v>
      </c>
      <c r="F132" s="113">
        <f>รายเดือน61!E15</f>
        <v>6</v>
      </c>
      <c r="G132" s="113">
        <f>รายเดือน61!F15</f>
        <v>24</v>
      </c>
      <c r="H132" s="113">
        <f>รายเดือน61!G15</f>
        <v>12</v>
      </c>
      <c r="I132" s="113"/>
      <c r="J132" s="113"/>
      <c r="K132" s="113"/>
      <c r="L132" s="113"/>
      <c r="M132" s="113"/>
      <c r="N132" s="113"/>
      <c r="O132" s="111">
        <f t="shared" si="23"/>
        <v>44</v>
      </c>
    </row>
    <row r="133" spans="1:16">
      <c r="A133" s="121"/>
      <c r="B133" s="115" t="s">
        <v>360</v>
      </c>
      <c r="C133" s="34">
        <f>C132</f>
        <v>0</v>
      </c>
      <c r="D133" s="34">
        <f>C132+D132</f>
        <v>2</v>
      </c>
      <c r="E133" s="34">
        <f>C132+D132+E132</f>
        <v>2</v>
      </c>
      <c r="F133" s="34">
        <f>C132+D132+E132+F132</f>
        <v>8</v>
      </c>
      <c r="G133" s="34">
        <f>C132+D132+E132+F132+G132</f>
        <v>32</v>
      </c>
      <c r="H133" s="34">
        <f>C132+D132+E132+F132+G132+H132</f>
        <v>44</v>
      </c>
      <c r="I133" s="34">
        <f>C132+D132+E132+F132+G132+H132+I132</f>
        <v>44</v>
      </c>
      <c r="J133" s="34">
        <f>C132+D132+E132+F132+G132+H132+I132+J132</f>
        <v>44</v>
      </c>
      <c r="K133" s="34">
        <f>C132+D132+E132+F132+G132+H132+I132+J132+K132</f>
        <v>44</v>
      </c>
      <c r="L133" s="34">
        <f>C132+D132+E132+F132+G132+H132+I132+J132+K132+L132</f>
        <v>44</v>
      </c>
      <c r="M133" s="34">
        <f>C132+D132+E132+F132+G132+H132+I132+J132+K132+L132+M132</f>
        <v>44</v>
      </c>
      <c r="N133" s="34">
        <f>C132+D132+E132+F132+G132+H132+I132+J132+K132+L132+M132+N132</f>
        <v>44</v>
      </c>
      <c r="O133" s="116"/>
    </row>
    <row r="134" spans="1:16">
      <c r="A134" s="117" t="s">
        <v>105</v>
      </c>
      <c r="B134" s="122" t="s">
        <v>89</v>
      </c>
      <c r="C134" s="122" t="s">
        <v>74</v>
      </c>
      <c r="D134" s="122" t="s">
        <v>75</v>
      </c>
      <c r="E134" s="122" t="s">
        <v>56</v>
      </c>
      <c r="F134" s="122" t="s">
        <v>57</v>
      </c>
      <c r="G134" s="122" t="s">
        <v>58</v>
      </c>
      <c r="H134" s="122" t="s">
        <v>59</v>
      </c>
      <c r="I134" s="122" t="s">
        <v>60</v>
      </c>
      <c r="J134" s="122" t="s">
        <v>61</v>
      </c>
      <c r="K134" s="122" t="s">
        <v>62</v>
      </c>
      <c r="L134" s="122" t="s">
        <v>63</v>
      </c>
      <c r="M134" s="122" t="s">
        <v>64</v>
      </c>
      <c r="N134" s="122" t="s">
        <v>65</v>
      </c>
      <c r="O134" s="122" t="s">
        <v>48</v>
      </c>
    </row>
    <row r="135" spans="1:16">
      <c r="A135" s="103"/>
      <c r="B135" s="104">
        <v>2556</v>
      </c>
      <c r="C135" s="120">
        <v>4</v>
      </c>
      <c r="D135" s="120">
        <v>16</v>
      </c>
      <c r="E135" s="120">
        <v>4</v>
      </c>
      <c r="F135" s="120">
        <v>5</v>
      </c>
      <c r="G135" s="120">
        <v>35</v>
      </c>
      <c r="H135" s="120">
        <v>64</v>
      </c>
      <c r="I135" s="120">
        <v>31</v>
      </c>
      <c r="J135" s="120">
        <v>19</v>
      </c>
      <c r="K135" s="120">
        <v>1</v>
      </c>
      <c r="L135" s="120">
        <v>0</v>
      </c>
      <c r="M135" s="120">
        <v>0</v>
      </c>
      <c r="N135" s="120">
        <v>0</v>
      </c>
      <c r="O135" s="106">
        <f t="shared" ref="O135:O142" si="25">SUM(C135:N135)</f>
        <v>179</v>
      </c>
    </row>
    <row r="136" spans="1:16">
      <c r="A136" s="103"/>
      <c r="B136" s="104">
        <v>2557</v>
      </c>
      <c r="C136" s="120">
        <v>0</v>
      </c>
      <c r="D136" s="120"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1</v>
      </c>
      <c r="O136" s="106">
        <f t="shared" si="25"/>
        <v>1</v>
      </c>
    </row>
    <row r="137" spans="1:16">
      <c r="A137" s="103"/>
      <c r="B137" s="104">
        <v>2558</v>
      </c>
      <c r="C137" s="120">
        <v>0</v>
      </c>
      <c r="D137" s="120">
        <v>0</v>
      </c>
      <c r="E137" s="120">
        <v>0</v>
      </c>
      <c r="F137" s="120">
        <v>1</v>
      </c>
      <c r="G137" s="120">
        <v>4</v>
      </c>
      <c r="H137" s="120">
        <v>6</v>
      </c>
      <c r="I137" s="120">
        <v>17</v>
      </c>
      <c r="J137" s="120">
        <v>7</v>
      </c>
      <c r="K137" s="120">
        <v>3</v>
      </c>
      <c r="L137" s="120">
        <v>2</v>
      </c>
      <c r="M137" s="120">
        <v>1</v>
      </c>
      <c r="N137" s="120">
        <v>0</v>
      </c>
      <c r="O137" s="106">
        <f t="shared" si="25"/>
        <v>41</v>
      </c>
    </row>
    <row r="138" spans="1:16">
      <c r="A138" s="103"/>
      <c r="B138" s="104">
        <v>2559</v>
      </c>
      <c r="C138" s="120">
        <v>0</v>
      </c>
      <c r="D138" s="120">
        <v>0</v>
      </c>
      <c r="E138" s="120">
        <v>1</v>
      </c>
      <c r="F138" s="120">
        <v>0</v>
      </c>
      <c r="G138" s="120">
        <v>0</v>
      </c>
      <c r="H138" s="120">
        <v>1</v>
      </c>
      <c r="I138" s="120">
        <v>3</v>
      </c>
      <c r="J138" s="120">
        <v>2</v>
      </c>
      <c r="K138" s="120">
        <v>0</v>
      </c>
      <c r="L138" s="120">
        <v>0</v>
      </c>
      <c r="M138" s="120">
        <v>1</v>
      </c>
      <c r="N138" s="120">
        <v>0</v>
      </c>
      <c r="O138" s="106">
        <f t="shared" si="25"/>
        <v>8</v>
      </c>
    </row>
    <row r="139" spans="1:16">
      <c r="A139" s="103"/>
      <c r="B139" s="104">
        <v>2560</v>
      </c>
      <c r="C139" s="120">
        <v>0</v>
      </c>
      <c r="D139" s="120">
        <v>0</v>
      </c>
      <c r="E139" s="120">
        <v>0</v>
      </c>
      <c r="F139" s="120">
        <v>0</v>
      </c>
      <c r="G139" s="120">
        <v>0</v>
      </c>
      <c r="H139" s="120">
        <v>2</v>
      </c>
      <c r="I139" s="120">
        <v>2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06">
        <f t="shared" si="25"/>
        <v>4</v>
      </c>
    </row>
    <row r="140" spans="1:16">
      <c r="A140" s="288"/>
      <c r="B140" s="107" t="s">
        <v>359</v>
      </c>
      <c r="C140" s="107">
        <f>MEDIAN(C135:C139)</f>
        <v>0</v>
      </c>
      <c r="D140" s="107">
        <f t="shared" ref="D140:N140" si="26">MEDIAN(D135:D139)</f>
        <v>0</v>
      </c>
      <c r="E140" s="107">
        <f t="shared" si="26"/>
        <v>0</v>
      </c>
      <c r="F140" s="107">
        <f t="shared" si="26"/>
        <v>0</v>
      </c>
      <c r="G140" s="107">
        <f t="shared" si="26"/>
        <v>0</v>
      </c>
      <c r="H140" s="107">
        <f t="shared" si="26"/>
        <v>2</v>
      </c>
      <c r="I140" s="107">
        <f t="shared" si="26"/>
        <v>3</v>
      </c>
      <c r="J140" s="107">
        <f t="shared" si="26"/>
        <v>2</v>
      </c>
      <c r="K140" s="107">
        <f t="shared" si="26"/>
        <v>0</v>
      </c>
      <c r="L140" s="107">
        <f t="shared" si="26"/>
        <v>0</v>
      </c>
      <c r="M140" s="107">
        <f t="shared" si="26"/>
        <v>0</v>
      </c>
      <c r="N140" s="107">
        <f t="shared" si="26"/>
        <v>0</v>
      </c>
      <c r="O140" s="108">
        <f t="shared" si="25"/>
        <v>7</v>
      </c>
    </row>
    <row r="141" spans="1:16">
      <c r="A141" s="103"/>
      <c r="B141" s="109" t="s">
        <v>91</v>
      </c>
      <c r="C141" s="110">
        <f>C140*P141/O140</f>
        <v>0</v>
      </c>
      <c r="D141" s="110">
        <f>D140*P141/O140</f>
        <v>0</v>
      </c>
      <c r="E141" s="110">
        <f>E140*P141/O140</f>
        <v>0</v>
      </c>
      <c r="F141" s="110">
        <f>F140*P141/O140</f>
        <v>0</v>
      </c>
      <c r="G141" s="110">
        <f>G140*P141/O140</f>
        <v>0</v>
      </c>
      <c r="H141" s="110">
        <f>H140*P141/O140</f>
        <v>1.5999999999999999</v>
      </c>
      <c r="I141" s="110">
        <f>I140*P141/O140</f>
        <v>2.3999999999999995</v>
      </c>
      <c r="J141" s="110">
        <v>2</v>
      </c>
      <c r="K141" s="110">
        <f>K140*P141/O140</f>
        <v>0</v>
      </c>
      <c r="L141" s="110">
        <f>L140*P141/O140</f>
        <v>0</v>
      </c>
      <c r="M141" s="110">
        <f>M140*P141/O140</f>
        <v>0</v>
      </c>
      <c r="N141" s="110">
        <f>N140*P141/O140</f>
        <v>0</v>
      </c>
      <c r="O141" s="111">
        <f t="shared" si="25"/>
        <v>5.9999999999999991</v>
      </c>
      <c r="P141" s="278">
        <f>O140*80/100</f>
        <v>5.6</v>
      </c>
    </row>
    <row r="142" spans="1:16">
      <c r="A142" s="103"/>
      <c r="B142" s="112">
        <v>2561</v>
      </c>
      <c r="C142" s="113">
        <f>รายเดือน61!B18</f>
        <v>0</v>
      </c>
      <c r="D142" s="113">
        <f>รายเดือน61!C18</f>
        <v>0</v>
      </c>
      <c r="E142" s="113">
        <f>รายเดือน61!D18</f>
        <v>0</v>
      </c>
      <c r="F142" s="113">
        <f>รายเดือน61!E18</f>
        <v>0</v>
      </c>
      <c r="G142" s="113">
        <f>รายเดือน61!F18</f>
        <v>0</v>
      </c>
      <c r="H142" s="113">
        <f>รายเดือน61!G18</f>
        <v>0</v>
      </c>
      <c r="I142" s="113"/>
      <c r="J142" s="113"/>
      <c r="K142" s="113"/>
      <c r="L142" s="113"/>
      <c r="M142" s="113"/>
      <c r="N142" s="113"/>
      <c r="O142" s="114">
        <f t="shared" si="25"/>
        <v>0</v>
      </c>
    </row>
    <row r="143" spans="1:16">
      <c r="A143" s="121"/>
      <c r="B143" s="115" t="s">
        <v>360</v>
      </c>
      <c r="C143" s="34">
        <f>C142</f>
        <v>0</v>
      </c>
      <c r="D143" s="34">
        <f>C142+D142</f>
        <v>0</v>
      </c>
      <c r="E143" s="34">
        <f>C142+D142+E142</f>
        <v>0</v>
      </c>
      <c r="F143" s="34">
        <f>C142+D142+E142+F142</f>
        <v>0</v>
      </c>
      <c r="G143" s="34">
        <f>C142+D142+E142+F142+G142</f>
        <v>0</v>
      </c>
      <c r="H143" s="34">
        <f>C142+D142+E142+F142+G142+H142</f>
        <v>0</v>
      </c>
      <c r="I143" s="34">
        <f>C142+D142+E142+F142+G142+H142+I142</f>
        <v>0</v>
      </c>
      <c r="J143" s="34">
        <f>C142+D142+E142+F142+G142+H142+I142+J142</f>
        <v>0</v>
      </c>
      <c r="K143" s="34">
        <f>C142+D142+E142+F142+G142+H142+I142+J142+K142</f>
        <v>0</v>
      </c>
      <c r="L143" s="34">
        <f>C142+D142+E142+F142+G142+H142+I142+J142+K142+L142</f>
        <v>0</v>
      </c>
      <c r="M143" s="34">
        <f>C142+D142+E142+F142+G142+H142+I142+J142+K142+L142+M142</f>
        <v>0</v>
      </c>
      <c r="N143" s="34">
        <f>C142+D142+E142+F142+G142+H142+I142+J142+K142+L142+M142+N142</f>
        <v>0</v>
      </c>
      <c r="O143" s="116"/>
    </row>
    <row r="144" spans="1:16">
      <c r="A144" s="117" t="s">
        <v>106</v>
      </c>
      <c r="B144" s="122" t="s">
        <v>89</v>
      </c>
      <c r="C144" s="122" t="s">
        <v>74</v>
      </c>
      <c r="D144" s="122" t="s">
        <v>75</v>
      </c>
      <c r="E144" s="122" t="s">
        <v>56</v>
      </c>
      <c r="F144" s="122" t="s">
        <v>57</v>
      </c>
      <c r="G144" s="122" t="s">
        <v>58</v>
      </c>
      <c r="H144" s="122" t="s">
        <v>59</v>
      </c>
      <c r="I144" s="122" t="s">
        <v>60</v>
      </c>
      <c r="J144" s="122" t="s">
        <v>61</v>
      </c>
      <c r="K144" s="122" t="s">
        <v>62</v>
      </c>
      <c r="L144" s="122" t="s">
        <v>63</v>
      </c>
      <c r="M144" s="122" t="s">
        <v>64</v>
      </c>
      <c r="N144" s="122" t="s">
        <v>65</v>
      </c>
      <c r="O144" s="122" t="s">
        <v>48</v>
      </c>
    </row>
    <row r="145" spans="1:16">
      <c r="A145" s="103"/>
      <c r="B145" s="104">
        <v>2556</v>
      </c>
      <c r="C145" s="120">
        <v>3</v>
      </c>
      <c r="D145" s="120">
        <v>6</v>
      </c>
      <c r="E145" s="120">
        <v>11</v>
      </c>
      <c r="F145" s="120">
        <v>8</v>
      </c>
      <c r="G145" s="120">
        <v>28</v>
      </c>
      <c r="H145" s="120">
        <v>34</v>
      </c>
      <c r="I145" s="120">
        <v>22</v>
      </c>
      <c r="J145" s="120">
        <v>35</v>
      </c>
      <c r="K145" s="120">
        <v>11</v>
      </c>
      <c r="L145" s="120">
        <v>0</v>
      </c>
      <c r="M145" s="120">
        <v>0</v>
      </c>
      <c r="N145" s="120">
        <v>0</v>
      </c>
      <c r="O145" s="106">
        <f t="shared" ref="O145:O152" si="27">SUM(C145:N145)</f>
        <v>158</v>
      </c>
    </row>
    <row r="146" spans="1:16">
      <c r="A146" s="103"/>
      <c r="B146" s="104">
        <v>2557</v>
      </c>
      <c r="C146" s="120">
        <v>0</v>
      </c>
      <c r="D146" s="120">
        <v>0</v>
      </c>
      <c r="E146" s="120">
        <v>0</v>
      </c>
      <c r="F146" s="120">
        <v>0</v>
      </c>
      <c r="G146" s="120">
        <v>1</v>
      </c>
      <c r="H146" s="120">
        <v>2</v>
      </c>
      <c r="I146" s="120">
        <v>3</v>
      </c>
      <c r="J146" s="120">
        <v>10</v>
      </c>
      <c r="K146" s="120">
        <v>1</v>
      </c>
      <c r="L146" s="120">
        <v>0</v>
      </c>
      <c r="M146" s="120">
        <v>0</v>
      </c>
      <c r="N146" s="120">
        <v>0</v>
      </c>
      <c r="O146" s="106">
        <f t="shared" si="27"/>
        <v>17</v>
      </c>
    </row>
    <row r="147" spans="1:16">
      <c r="A147" s="103"/>
      <c r="B147" s="104">
        <v>2558</v>
      </c>
      <c r="C147" s="120">
        <v>0</v>
      </c>
      <c r="D147" s="120">
        <v>0</v>
      </c>
      <c r="E147" s="120">
        <v>3</v>
      </c>
      <c r="F147" s="120">
        <v>5</v>
      </c>
      <c r="G147" s="120">
        <v>6</v>
      </c>
      <c r="H147" s="120">
        <v>8</v>
      </c>
      <c r="I147" s="120">
        <v>8</v>
      </c>
      <c r="J147" s="120">
        <v>8</v>
      </c>
      <c r="K147" s="120">
        <v>4</v>
      </c>
      <c r="L147" s="120">
        <v>5</v>
      </c>
      <c r="M147" s="120">
        <v>7</v>
      </c>
      <c r="N147" s="120">
        <v>0</v>
      </c>
      <c r="O147" s="106">
        <f t="shared" si="27"/>
        <v>54</v>
      </c>
    </row>
    <row r="148" spans="1:16">
      <c r="A148" s="103"/>
      <c r="B148" s="104">
        <v>2559</v>
      </c>
      <c r="C148" s="120">
        <v>0</v>
      </c>
      <c r="D148" s="120">
        <v>1</v>
      </c>
      <c r="E148" s="120">
        <v>1</v>
      </c>
      <c r="F148" s="120">
        <v>0</v>
      </c>
      <c r="G148" s="120">
        <v>0</v>
      </c>
      <c r="H148" s="120">
        <v>3</v>
      </c>
      <c r="I148" s="120">
        <v>5</v>
      </c>
      <c r="J148" s="120">
        <v>15</v>
      </c>
      <c r="K148" s="120">
        <v>5</v>
      </c>
      <c r="L148" s="120">
        <v>3</v>
      </c>
      <c r="M148" s="120">
        <v>2</v>
      </c>
      <c r="N148" s="120">
        <v>1</v>
      </c>
      <c r="O148" s="106">
        <f t="shared" si="27"/>
        <v>36</v>
      </c>
    </row>
    <row r="149" spans="1:16">
      <c r="A149" s="103"/>
      <c r="B149" s="104">
        <v>2560</v>
      </c>
      <c r="C149" s="120">
        <v>2</v>
      </c>
      <c r="D149" s="120">
        <v>0</v>
      </c>
      <c r="E149" s="120">
        <v>1</v>
      </c>
      <c r="F149" s="120">
        <v>0</v>
      </c>
      <c r="G149" s="120">
        <v>0</v>
      </c>
      <c r="H149" s="120">
        <v>4</v>
      </c>
      <c r="I149" s="120">
        <v>5</v>
      </c>
      <c r="J149" s="120">
        <v>11</v>
      </c>
      <c r="K149" s="120">
        <v>2</v>
      </c>
      <c r="L149" s="120">
        <v>0</v>
      </c>
      <c r="M149" s="120">
        <v>0</v>
      </c>
      <c r="N149" s="120">
        <v>0</v>
      </c>
      <c r="O149" s="106">
        <f t="shared" si="27"/>
        <v>25</v>
      </c>
    </row>
    <row r="150" spans="1:16">
      <c r="A150" s="288"/>
      <c r="B150" s="107" t="s">
        <v>359</v>
      </c>
      <c r="C150" s="107">
        <f>MEDIAN(C145:C149)</f>
        <v>0</v>
      </c>
      <c r="D150" s="107">
        <f t="shared" ref="D150:N150" si="28">MEDIAN(D145:D149)</f>
        <v>0</v>
      </c>
      <c r="E150" s="107">
        <f t="shared" si="28"/>
        <v>1</v>
      </c>
      <c r="F150" s="107">
        <f t="shared" si="28"/>
        <v>0</v>
      </c>
      <c r="G150" s="107">
        <f t="shared" si="28"/>
        <v>1</v>
      </c>
      <c r="H150" s="107">
        <f t="shared" si="28"/>
        <v>4</v>
      </c>
      <c r="I150" s="107">
        <f t="shared" si="28"/>
        <v>5</v>
      </c>
      <c r="J150" s="107">
        <f t="shared" si="28"/>
        <v>11</v>
      </c>
      <c r="K150" s="107">
        <f t="shared" si="28"/>
        <v>4</v>
      </c>
      <c r="L150" s="107">
        <f t="shared" si="28"/>
        <v>0</v>
      </c>
      <c r="M150" s="107">
        <f t="shared" si="28"/>
        <v>0</v>
      </c>
      <c r="N150" s="107">
        <f t="shared" si="28"/>
        <v>0</v>
      </c>
      <c r="O150" s="108">
        <f t="shared" si="27"/>
        <v>26</v>
      </c>
    </row>
    <row r="151" spans="1:16">
      <c r="A151" s="103"/>
      <c r="B151" s="109" t="s">
        <v>91</v>
      </c>
      <c r="C151" s="110">
        <f>C150*P151/O150</f>
        <v>0</v>
      </c>
      <c r="D151" s="110">
        <f>D150*P151/O150</f>
        <v>0</v>
      </c>
      <c r="E151" s="110">
        <f>E150*P151/O150</f>
        <v>0.8</v>
      </c>
      <c r="F151" s="110">
        <f>F150*P151/O150</f>
        <v>0</v>
      </c>
      <c r="G151" s="110">
        <f>G150*P151/O150</f>
        <v>0.8</v>
      </c>
      <c r="H151" s="110">
        <f>H150*P151/O150</f>
        <v>3.2</v>
      </c>
      <c r="I151" s="110">
        <f>I150*P151/O150</f>
        <v>4</v>
      </c>
      <c r="J151" s="110">
        <f>J150*P151/O150</f>
        <v>8.8000000000000007</v>
      </c>
      <c r="K151" s="110">
        <f>K150*P151/O150</f>
        <v>3.2</v>
      </c>
      <c r="L151" s="110">
        <f>L150*P151/O150</f>
        <v>0</v>
      </c>
      <c r="M151" s="110">
        <f>M150*P151/O150</f>
        <v>0</v>
      </c>
      <c r="N151" s="110">
        <f>N150*P151/O150</f>
        <v>0</v>
      </c>
      <c r="O151" s="111">
        <f t="shared" si="27"/>
        <v>20.8</v>
      </c>
      <c r="P151" s="278">
        <f>O150*80/100</f>
        <v>20.8</v>
      </c>
    </row>
    <row r="152" spans="1:16">
      <c r="A152" s="103"/>
      <c r="B152" s="112">
        <v>2561</v>
      </c>
      <c r="C152" s="113">
        <f>รายเดือน61!B14</f>
        <v>0</v>
      </c>
      <c r="D152" s="113">
        <f>รายเดือน61!C14</f>
        <v>0</v>
      </c>
      <c r="E152" s="113">
        <f>รายเดือน61!D14</f>
        <v>1</v>
      </c>
      <c r="F152" s="113">
        <f>รายเดือน61!E14</f>
        <v>0</v>
      </c>
      <c r="G152" s="113">
        <f>รายเดือน61!F14</f>
        <v>0</v>
      </c>
      <c r="H152" s="113">
        <f>รายเดือน61!G14</f>
        <v>0</v>
      </c>
      <c r="I152" s="113"/>
      <c r="J152" s="113"/>
      <c r="K152" s="113"/>
      <c r="L152" s="113"/>
      <c r="M152" s="113"/>
      <c r="N152" s="113"/>
      <c r="O152" s="114">
        <f t="shared" si="27"/>
        <v>1</v>
      </c>
    </row>
    <row r="153" spans="1:16">
      <c r="A153" s="121"/>
      <c r="B153" s="115" t="s">
        <v>360</v>
      </c>
      <c r="C153" s="34">
        <f>C152</f>
        <v>0</v>
      </c>
      <c r="D153" s="34">
        <f>C152+D152</f>
        <v>0</v>
      </c>
      <c r="E153" s="34">
        <f>C152+D152+E152</f>
        <v>1</v>
      </c>
      <c r="F153" s="34">
        <f>C152+D152+E152+F152</f>
        <v>1</v>
      </c>
      <c r="G153" s="34">
        <f>C152+D152+E152+F152+G152</f>
        <v>1</v>
      </c>
      <c r="H153" s="34">
        <f>C152+D152+E152+F152+G152+H152</f>
        <v>1</v>
      </c>
      <c r="I153" s="34">
        <f>C152+D152+E152+F152+G152+H152+I152</f>
        <v>1</v>
      </c>
      <c r="J153" s="34">
        <f>C152+D152+E152+F152+G152+H152+I152+J152</f>
        <v>1</v>
      </c>
      <c r="K153" s="34">
        <f>C152+D152+E152+F152+G152+H152+I152+J152+K152</f>
        <v>1</v>
      </c>
      <c r="L153" s="34">
        <f>C152+D152+E152+F152+G152+H152+I152+J152+K152+L152</f>
        <v>1</v>
      </c>
      <c r="M153" s="34">
        <f>C152+D152+E152+F152+G152+H152+I152+J152+K152+L152+M152</f>
        <v>1</v>
      </c>
      <c r="N153" s="34">
        <f>C152+D152+E152+F152+G152+H152+I152+J152+K152+L152+M152+N152</f>
        <v>1</v>
      </c>
      <c r="O153" s="116"/>
    </row>
    <row r="154" spans="1:16">
      <c r="A154" s="117" t="s">
        <v>107</v>
      </c>
      <c r="B154" s="122" t="s">
        <v>89</v>
      </c>
      <c r="C154" s="122" t="s">
        <v>74</v>
      </c>
      <c r="D154" s="122" t="s">
        <v>75</v>
      </c>
      <c r="E154" s="122" t="s">
        <v>56</v>
      </c>
      <c r="F154" s="122" t="s">
        <v>57</v>
      </c>
      <c r="G154" s="122" t="s">
        <v>58</v>
      </c>
      <c r="H154" s="122" t="s">
        <v>59</v>
      </c>
      <c r="I154" s="122" t="s">
        <v>60</v>
      </c>
      <c r="J154" s="122" t="s">
        <v>61</v>
      </c>
      <c r="K154" s="122" t="s">
        <v>62</v>
      </c>
      <c r="L154" s="122" t="s">
        <v>63</v>
      </c>
      <c r="M154" s="122" t="s">
        <v>64</v>
      </c>
      <c r="N154" s="122" t="s">
        <v>65</v>
      </c>
      <c r="O154" s="122" t="s">
        <v>48</v>
      </c>
    </row>
    <row r="155" spans="1:16">
      <c r="A155" s="103"/>
      <c r="B155" s="104">
        <v>2556</v>
      </c>
      <c r="C155" s="120">
        <v>4</v>
      </c>
      <c r="D155" s="120">
        <v>0</v>
      </c>
      <c r="E155" s="120">
        <v>2</v>
      </c>
      <c r="F155" s="120">
        <v>22</v>
      </c>
      <c r="G155" s="120">
        <v>10</v>
      </c>
      <c r="H155" s="120">
        <v>19</v>
      </c>
      <c r="I155" s="120">
        <v>11</v>
      </c>
      <c r="J155" s="120">
        <v>6</v>
      </c>
      <c r="K155" s="120">
        <v>1</v>
      </c>
      <c r="L155" s="120">
        <v>0</v>
      </c>
      <c r="M155" s="120">
        <v>0</v>
      </c>
      <c r="N155" s="120">
        <v>4</v>
      </c>
      <c r="O155" s="106">
        <f t="shared" ref="O155:O162" si="29">SUM(C155:N155)</f>
        <v>79</v>
      </c>
    </row>
    <row r="156" spans="1:16">
      <c r="A156" s="103"/>
      <c r="B156" s="104">
        <v>2557</v>
      </c>
      <c r="C156" s="120">
        <v>0</v>
      </c>
      <c r="D156" s="120">
        <v>0</v>
      </c>
      <c r="E156" s="120">
        <v>0</v>
      </c>
      <c r="F156" s="120">
        <v>0</v>
      </c>
      <c r="G156" s="120">
        <v>0</v>
      </c>
      <c r="H156" s="120">
        <v>2</v>
      </c>
      <c r="I156" s="120">
        <v>2</v>
      </c>
      <c r="J156" s="120">
        <v>0</v>
      </c>
      <c r="K156" s="120">
        <v>0</v>
      </c>
      <c r="L156" s="120">
        <v>0</v>
      </c>
      <c r="M156" s="120">
        <v>0</v>
      </c>
      <c r="N156" s="120">
        <v>0</v>
      </c>
      <c r="O156" s="106">
        <f t="shared" si="29"/>
        <v>4</v>
      </c>
    </row>
    <row r="157" spans="1:16">
      <c r="A157" s="103"/>
      <c r="B157" s="104">
        <v>2558</v>
      </c>
      <c r="C157" s="120">
        <v>0</v>
      </c>
      <c r="D157" s="120">
        <v>0</v>
      </c>
      <c r="E157" s="120">
        <v>0</v>
      </c>
      <c r="F157" s="120">
        <v>0</v>
      </c>
      <c r="G157" s="120">
        <v>5</v>
      </c>
      <c r="H157" s="120">
        <v>11</v>
      </c>
      <c r="I157" s="120">
        <v>1</v>
      </c>
      <c r="J157" s="120">
        <v>5</v>
      </c>
      <c r="K157" s="120">
        <v>12</v>
      </c>
      <c r="L157" s="120">
        <v>1</v>
      </c>
      <c r="M157" s="120">
        <v>3</v>
      </c>
      <c r="N157" s="120">
        <v>0</v>
      </c>
      <c r="O157" s="106">
        <f t="shared" si="29"/>
        <v>38</v>
      </c>
    </row>
    <row r="158" spans="1:16">
      <c r="A158" s="103"/>
      <c r="B158" s="104">
        <v>2559</v>
      </c>
      <c r="C158" s="120">
        <v>8</v>
      </c>
      <c r="D158" s="120">
        <v>2</v>
      </c>
      <c r="E158" s="120">
        <v>1</v>
      </c>
      <c r="F158" s="120">
        <v>0</v>
      </c>
      <c r="G158" s="120">
        <v>0</v>
      </c>
      <c r="H158" s="120">
        <v>0</v>
      </c>
      <c r="I158" s="120">
        <v>3</v>
      </c>
      <c r="J158" s="120">
        <v>4</v>
      </c>
      <c r="K158" s="120">
        <v>7</v>
      </c>
      <c r="L158" s="120">
        <v>7</v>
      </c>
      <c r="M158" s="120">
        <v>0</v>
      </c>
      <c r="N158" s="120">
        <v>10</v>
      </c>
      <c r="O158" s="106">
        <f t="shared" si="29"/>
        <v>42</v>
      </c>
    </row>
    <row r="159" spans="1:16">
      <c r="A159" s="103"/>
      <c r="B159" s="104">
        <v>2560</v>
      </c>
      <c r="C159" s="120">
        <v>0</v>
      </c>
      <c r="D159" s="120">
        <v>0</v>
      </c>
      <c r="E159" s="120">
        <v>0</v>
      </c>
      <c r="F159" s="120">
        <v>1</v>
      </c>
      <c r="G159" s="120">
        <v>2</v>
      </c>
      <c r="H159" s="120">
        <v>2</v>
      </c>
      <c r="I159" s="120">
        <v>0</v>
      </c>
      <c r="J159" s="120">
        <v>0</v>
      </c>
      <c r="K159" s="120">
        <v>1</v>
      </c>
      <c r="L159" s="120">
        <v>1</v>
      </c>
      <c r="M159" s="120">
        <v>0</v>
      </c>
      <c r="N159" s="120">
        <v>0</v>
      </c>
      <c r="O159" s="106">
        <f t="shared" si="29"/>
        <v>7</v>
      </c>
    </row>
    <row r="160" spans="1:16">
      <c r="A160" s="288"/>
      <c r="B160" s="107" t="s">
        <v>359</v>
      </c>
      <c r="C160" s="107">
        <f>MEDIAN(C155:C159)</f>
        <v>0</v>
      </c>
      <c r="D160" s="107">
        <f t="shared" ref="D160:N160" si="30">MEDIAN(D155:D159)</f>
        <v>0</v>
      </c>
      <c r="E160" s="107">
        <f t="shared" si="30"/>
        <v>0</v>
      </c>
      <c r="F160" s="107">
        <f t="shared" si="30"/>
        <v>0</v>
      </c>
      <c r="G160" s="107">
        <f t="shared" si="30"/>
        <v>2</v>
      </c>
      <c r="H160" s="107">
        <f t="shared" si="30"/>
        <v>2</v>
      </c>
      <c r="I160" s="107">
        <f t="shared" si="30"/>
        <v>2</v>
      </c>
      <c r="J160" s="107">
        <f t="shared" si="30"/>
        <v>4</v>
      </c>
      <c r="K160" s="107">
        <f t="shared" si="30"/>
        <v>1</v>
      </c>
      <c r="L160" s="107">
        <f t="shared" si="30"/>
        <v>1</v>
      </c>
      <c r="M160" s="107">
        <f t="shared" si="30"/>
        <v>0</v>
      </c>
      <c r="N160" s="107">
        <f t="shared" si="30"/>
        <v>0</v>
      </c>
      <c r="O160" s="108">
        <f t="shared" si="29"/>
        <v>12</v>
      </c>
    </row>
    <row r="161" spans="1:16">
      <c r="A161" s="103"/>
      <c r="B161" s="109" t="s">
        <v>91</v>
      </c>
      <c r="C161" s="110">
        <f>C160*P161/O160</f>
        <v>0</v>
      </c>
      <c r="D161" s="110">
        <f>D160*P161/O160</f>
        <v>0</v>
      </c>
      <c r="E161" s="110">
        <f>E160*P161/O160</f>
        <v>0</v>
      </c>
      <c r="F161" s="110">
        <f>F160*P161/O160</f>
        <v>0</v>
      </c>
      <c r="G161" s="110">
        <f>G160*P161/O160</f>
        <v>1.5999999999999999</v>
      </c>
      <c r="H161" s="110">
        <f>H160*P161/O160</f>
        <v>1.5999999999999999</v>
      </c>
      <c r="I161" s="110">
        <f>I160*P161/O160</f>
        <v>1.5999999999999999</v>
      </c>
      <c r="J161" s="110">
        <f>J160*P161/O160</f>
        <v>3.1999999999999997</v>
      </c>
      <c r="K161" s="110">
        <f>K160*P161/O160</f>
        <v>0.79999999999999993</v>
      </c>
      <c r="L161" s="110">
        <f>L160*P161/O160</f>
        <v>0.79999999999999993</v>
      </c>
      <c r="M161" s="110">
        <f>M160*P161/O160</f>
        <v>0</v>
      </c>
      <c r="N161" s="110">
        <f>N160*P161/O160</f>
        <v>0</v>
      </c>
      <c r="O161" s="111">
        <f t="shared" si="29"/>
        <v>9.6000000000000014</v>
      </c>
      <c r="P161" s="278">
        <f>O160*80/100</f>
        <v>9.6</v>
      </c>
    </row>
    <row r="162" spans="1:16">
      <c r="A162" s="103"/>
      <c r="B162" s="112">
        <v>2561</v>
      </c>
      <c r="C162" s="113">
        <f>รายเดือน61!B21</f>
        <v>0</v>
      </c>
      <c r="D162" s="113">
        <f>รายเดือน61!C21</f>
        <v>0</v>
      </c>
      <c r="E162" s="113">
        <f>รายเดือน61!D21</f>
        <v>0</v>
      </c>
      <c r="F162" s="113">
        <f>รายเดือน61!E21</f>
        <v>0</v>
      </c>
      <c r="G162" s="113">
        <f>รายเดือน61!F21</f>
        <v>0</v>
      </c>
      <c r="H162" s="113">
        <f>รายเดือน61!G21</f>
        <v>0</v>
      </c>
      <c r="I162" s="113"/>
      <c r="J162" s="113"/>
      <c r="K162" s="113"/>
      <c r="L162" s="113"/>
      <c r="M162" s="113"/>
      <c r="N162" s="113"/>
      <c r="O162" s="114">
        <f t="shared" si="29"/>
        <v>0</v>
      </c>
    </row>
    <row r="163" spans="1:16">
      <c r="A163" s="121"/>
      <c r="B163" s="115" t="s">
        <v>360</v>
      </c>
      <c r="C163" s="34">
        <f>C162</f>
        <v>0</v>
      </c>
      <c r="D163" s="34">
        <f>C162+D162</f>
        <v>0</v>
      </c>
      <c r="E163" s="34">
        <f>C162+D162+E162</f>
        <v>0</v>
      </c>
      <c r="F163" s="34">
        <f>C162+D162+E162+F162</f>
        <v>0</v>
      </c>
      <c r="G163" s="34">
        <f>C162+D162+E162+F162+G162</f>
        <v>0</v>
      </c>
      <c r="H163" s="34">
        <f>C162+D162+E162+F162+G162+H162</f>
        <v>0</v>
      </c>
      <c r="I163" s="34">
        <f>C162+D162+E162+F162+G162+H162+I162</f>
        <v>0</v>
      </c>
      <c r="J163" s="34">
        <f>C162+D162+E162+F162+G162+H162+I162+J162</f>
        <v>0</v>
      </c>
      <c r="K163" s="34">
        <f>C162+D162+E162+F162+G162+H162+I162+J162+K162</f>
        <v>0</v>
      </c>
      <c r="L163" s="34">
        <f>C162+D162+E162+F162+G162+H162+I162+J162+K162+L162</f>
        <v>0</v>
      </c>
      <c r="M163" s="34">
        <f>C162+D162+E162+F162+G162+H162+I162+J162+K162+L162+M162</f>
        <v>0</v>
      </c>
      <c r="N163" s="34">
        <f>C162+D162+E162+F162+G162+H162+I162+J162+K162+L162+M162+N162</f>
        <v>0</v>
      </c>
      <c r="O163" s="116"/>
    </row>
    <row r="164" spans="1:16">
      <c r="A164" s="117" t="s">
        <v>108</v>
      </c>
      <c r="B164" s="122" t="s">
        <v>89</v>
      </c>
      <c r="C164" s="122" t="s">
        <v>74</v>
      </c>
      <c r="D164" s="122" t="s">
        <v>75</v>
      </c>
      <c r="E164" s="122" t="s">
        <v>56</v>
      </c>
      <c r="F164" s="122" t="s">
        <v>57</v>
      </c>
      <c r="G164" s="122" t="s">
        <v>58</v>
      </c>
      <c r="H164" s="122" t="s">
        <v>59</v>
      </c>
      <c r="I164" s="122" t="s">
        <v>60</v>
      </c>
      <c r="J164" s="122" t="s">
        <v>61</v>
      </c>
      <c r="K164" s="122" t="s">
        <v>62</v>
      </c>
      <c r="L164" s="122" t="s">
        <v>63</v>
      </c>
      <c r="M164" s="122" t="s">
        <v>64</v>
      </c>
      <c r="N164" s="122" t="s">
        <v>65</v>
      </c>
      <c r="O164" s="122" t="s">
        <v>48</v>
      </c>
    </row>
    <row r="165" spans="1:16">
      <c r="A165" s="103"/>
      <c r="B165" s="104">
        <v>2556</v>
      </c>
      <c r="C165" s="120">
        <v>10</v>
      </c>
      <c r="D165" s="120">
        <v>4</v>
      </c>
      <c r="E165" s="120">
        <v>3</v>
      </c>
      <c r="F165" s="120">
        <v>3</v>
      </c>
      <c r="G165" s="120">
        <v>8</v>
      </c>
      <c r="H165" s="120">
        <v>25</v>
      </c>
      <c r="I165" s="120">
        <v>32</v>
      </c>
      <c r="J165" s="120">
        <v>13</v>
      </c>
      <c r="K165" s="120">
        <v>9</v>
      </c>
      <c r="L165" s="120">
        <v>0</v>
      </c>
      <c r="M165" s="120">
        <v>0</v>
      </c>
      <c r="N165" s="120">
        <v>0</v>
      </c>
      <c r="O165" s="106">
        <f t="shared" ref="O165:O172" si="31">SUM(C165:N165)</f>
        <v>107</v>
      </c>
    </row>
    <row r="166" spans="1:16">
      <c r="A166" s="103"/>
      <c r="B166" s="104">
        <v>2557</v>
      </c>
      <c r="C166" s="120">
        <v>0</v>
      </c>
      <c r="D166" s="120">
        <v>0</v>
      </c>
      <c r="E166" s="120">
        <v>0</v>
      </c>
      <c r="F166" s="120">
        <v>0</v>
      </c>
      <c r="G166" s="120">
        <v>0</v>
      </c>
      <c r="H166" s="120">
        <v>0</v>
      </c>
      <c r="I166" s="120">
        <v>2</v>
      </c>
      <c r="J166" s="120">
        <v>2</v>
      </c>
      <c r="K166" s="120">
        <v>1</v>
      </c>
      <c r="L166" s="120">
        <v>1</v>
      </c>
      <c r="M166" s="120">
        <v>1</v>
      </c>
      <c r="N166" s="120">
        <v>0</v>
      </c>
      <c r="O166" s="106">
        <f t="shared" si="31"/>
        <v>7</v>
      </c>
    </row>
    <row r="167" spans="1:16">
      <c r="A167" s="103"/>
      <c r="B167" s="104">
        <v>2558</v>
      </c>
      <c r="C167" s="120">
        <v>1</v>
      </c>
      <c r="D167" s="120">
        <v>0</v>
      </c>
      <c r="E167" s="120">
        <v>0</v>
      </c>
      <c r="F167" s="120">
        <v>4</v>
      </c>
      <c r="G167" s="120">
        <v>0</v>
      </c>
      <c r="H167" s="120">
        <v>9</v>
      </c>
      <c r="I167" s="120">
        <v>7</v>
      </c>
      <c r="J167" s="120">
        <v>16</v>
      </c>
      <c r="K167" s="120">
        <v>2</v>
      </c>
      <c r="L167" s="120">
        <v>6</v>
      </c>
      <c r="M167" s="120">
        <v>9</v>
      </c>
      <c r="N167" s="120">
        <v>5</v>
      </c>
      <c r="O167" s="106">
        <f t="shared" si="31"/>
        <v>59</v>
      </c>
    </row>
    <row r="168" spans="1:16">
      <c r="A168" s="103"/>
      <c r="B168" s="104">
        <v>2559</v>
      </c>
      <c r="C168" s="120">
        <v>3</v>
      </c>
      <c r="D168" s="120">
        <v>1</v>
      </c>
      <c r="E168" s="120">
        <v>3</v>
      </c>
      <c r="F168" s="120">
        <v>0</v>
      </c>
      <c r="G168" s="120">
        <v>0</v>
      </c>
      <c r="H168" s="120">
        <v>1</v>
      </c>
      <c r="I168" s="120">
        <v>0</v>
      </c>
      <c r="J168" s="120">
        <v>2</v>
      </c>
      <c r="K168" s="120">
        <v>4</v>
      </c>
      <c r="L168" s="120">
        <v>0</v>
      </c>
      <c r="M168" s="120">
        <v>0</v>
      </c>
      <c r="N168" s="120">
        <v>0</v>
      </c>
      <c r="O168" s="106">
        <f t="shared" si="31"/>
        <v>14</v>
      </c>
    </row>
    <row r="169" spans="1:16">
      <c r="A169" s="103"/>
      <c r="B169" s="104">
        <v>2560</v>
      </c>
      <c r="C169" s="120">
        <v>0</v>
      </c>
      <c r="D169" s="120">
        <v>0</v>
      </c>
      <c r="E169" s="120">
        <v>2</v>
      </c>
      <c r="F169" s="120">
        <v>5</v>
      </c>
      <c r="G169" s="120">
        <v>1</v>
      </c>
      <c r="H169" s="120">
        <v>2</v>
      </c>
      <c r="I169" s="120">
        <v>4</v>
      </c>
      <c r="J169" s="120">
        <v>4</v>
      </c>
      <c r="K169" s="120">
        <v>0</v>
      </c>
      <c r="L169" s="120">
        <v>0</v>
      </c>
      <c r="M169" s="120">
        <v>0</v>
      </c>
      <c r="N169" s="120">
        <v>0</v>
      </c>
      <c r="O169" s="106">
        <f t="shared" si="31"/>
        <v>18</v>
      </c>
    </row>
    <row r="170" spans="1:16">
      <c r="A170" s="288"/>
      <c r="B170" s="107" t="s">
        <v>359</v>
      </c>
      <c r="C170" s="107">
        <f>MEDIAN(C165:C169)</f>
        <v>1</v>
      </c>
      <c r="D170" s="107">
        <f t="shared" ref="D170:N170" si="32">MEDIAN(D165:D169)</f>
        <v>0</v>
      </c>
      <c r="E170" s="107">
        <f t="shared" si="32"/>
        <v>2</v>
      </c>
      <c r="F170" s="107">
        <f t="shared" si="32"/>
        <v>3</v>
      </c>
      <c r="G170" s="107">
        <f t="shared" si="32"/>
        <v>0</v>
      </c>
      <c r="H170" s="107">
        <f t="shared" si="32"/>
        <v>2</v>
      </c>
      <c r="I170" s="107">
        <f t="shared" si="32"/>
        <v>4</v>
      </c>
      <c r="J170" s="107">
        <f t="shared" si="32"/>
        <v>4</v>
      </c>
      <c r="K170" s="107">
        <f t="shared" si="32"/>
        <v>2</v>
      </c>
      <c r="L170" s="107">
        <f t="shared" si="32"/>
        <v>0</v>
      </c>
      <c r="M170" s="107">
        <f t="shared" si="32"/>
        <v>0</v>
      </c>
      <c r="N170" s="107">
        <f t="shared" si="32"/>
        <v>0</v>
      </c>
      <c r="O170" s="108">
        <f t="shared" si="31"/>
        <v>18</v>
      </c>
    </row>
    <row r="171" spans="1:16">
      <c r="A171" s="103"/>
      <c r="B171" s="109" t="s">
        <v>91</v>
      </c>
      <c r="C171" s="110">
        <f>C170*P171/O170</f>
        <v>0.8</v>
      </c>
      <c r="D171" s="110">
        <f>D170*P171/O170</f>
        <v>0</v>
      </c>
      <c r="E171" s="110">
        <f>E170*P171/O170</f>
        <v>1.6</v>
      </c>
      <c r="F171" s="110">
        <f>F170*P171/O170</f>
        <v>2.4000000000000004</v>
      </c>
      <c r="G171" s="110">
        <f>G170*P171/O170</f>
        <v>0</v>
      </c>
      <c r="H171" s="110">
        <f>H170*P171/O170</f>
        <v>1.6</v>
      </c>
      <c r="I171" s="110">
        <f>I170*P171/O170</f>
        <v>3.2</v>
      </c>
      <c r="J171" s="110">
        <f>J170*P171/O170</f>
        <v>3.2</v>
      </c>
      <c r="K171" s="110">
        <f>K170*P171/O170</f>
        <v>1.6</v>
      </c>
      <c r="L171" s="110">
        <f>L170*P171/O170</f>
        <v>0</v>
      </c>
      <c r="M171" s="110">
        <f>M170*P171/O170</f>
        <v>0</v>
      </c>
      <c r="N171" s="110">
        <f>N170*P171/O170</f>
        <v>0</v>
      </c>
      <c r="O171" s="111">
        <f t="shared" si="31"/>
        <v>14.4</v>
      </c>
      <c r="P171" s="278">
        <f>O170*80/100</f>
        <v>14.4</v>
      </c>
    </row>
    <row r="172" spans="1:16">
      <c r="A172" s="103"/>
      <c r="B172" s="112">
        <v>2561</v>
      </c>
      <c r="C172" s="113">
        <f>รายเดือน61!B19</f>
        <v>0</v>
      </c>
      <c r="D172" s="113">
        <f>รายเดือน61!C19</f>
        <v>0</v>
      </c>
      <c r="E172" s="113">
        <f>รายเดือน61!D19</f>
        <v>0</v>
      </c>
      <c r="F172" s="113">
        <f>รายเดือน61!E19</f>
        <v>1</v>
      </c>
      <c r="G172" s="113">
        <f>รายเดือน61!F19</f>
        <v>0</v>
      </c>
      <c r="H172" s="113">
        <f>รายเดือน61!G19</f>
        <v>0</v>
      </c>
      <c r="I172" s="113"/>
      <c r="J172" s="113"/>
      <c r="K172" s="113"/>
      <c r="L172" s="113"/>
      <c r="M172" s="113"/>
      <c r="N172" s="113"/>
      <c r="O172" s="114">
        <f t="shared" si="31"/>
        <v>1</v>
      </c>
    </row>
    <row r="173" spans="1:16">
      <c r="A173" s="121"/>
      <c r="B173" s="115" t="s">
        <v>360</v>
      </c>
      <c r="C173" s="34">
        <f>C172</f>
        <v>0</v>
      </c>
      <c r="D173" s="34">
        <f>C172+D172</f>
        <v>0</v>
      </c>
      <c r="E173" s="34">
        <f>C172+D172+E172</f>
        <v>0</v>
      </c>
      <c r="F173" s="34">
        <f>C172+D172+E172+F172</f>
        <v>1</v>
      </c>
      <c r="G173" s="34">
        <f>C172+D172+E172+F172+G172</f>
        <v>1</v>
      </c>
      <c r="H173" s="34">
        <f>C172+D172+E172+F172+G172+H172</f>
        <v>1</v>
      </c>
      <c r="I173" s="34">
        <f>C172+D172+E172+F172+G172+H172+I172</f>
        <v>1</v>
      </c>
      <c r="J173" s="34">
        <f>C172+D172+E172+F172+G172+H172+I172+J172</f>
        <v>1</v>
      </c>
      <c r="K173" s="34">
        <f>C172+D172+E172+F172+G172+H172+I172+J172+K172</f>
        <v>1</v>
      </c>
      <c r="L173" s="34">
        <f>C172+D172+E172+F172+G172+H172+I172+J172+K172+L172</f>
        <v>1</v>
      </c>
      <c r="M173" s="34">
        <f>C172+D172+E172+F172+G172+H172+I172+J172+K172+L172+M172</f>
        <v>1</v>
      </c>
      <c r="N173" s="34">
        <f>C172+D172+E172+F172+G172+H172+I172+J172+K172+L172+M172+N172</f>
        <v>1</v>
      </c>
      <c r="O173" s="116"/>
    </row>
    <row r="174" spans="1:16">
      <c r="A174" s="117" t="s">
        <v>109</v>
      </c>
      <c r="B174" s="122" t="s">
        <v>89</v>
      </c>
      <c r="C174" s="122" t="s">
        <v>74</v>
      </c>
      <c r="D174" s="122" t="s">
        <v>75</v>
      </c>
      <c r="E174" s="122" t="s">
        <v>56</v>
      </c>
      <c r="F174" s="122" t="s">
        <v>57</v>
      </c>
      <c r="G174" s="122" t="s">
        <v>58</v>
      </c>
      <c r="H174" s="122" t="s">
        <v>59</v>
      </c>
      <c r="I174" s="122" t="s">
        <v>60</v>
      </c>
      <c r="J174" s="122" t="s">
        <v>61</v>
      </c>
      <c r="K174" s="122" t="s">
        <v>62</v>
      </c>
      <c r="L174" s="122" t="s">
        <v>63</v>
      </c>
      <c r="M174" s="122" t="s">
        <v>64</v>
      </c>
      <c r="N174" s="122" t="s">
        <v>65</v>
      </c>
      <c r="O174" s="122" t="s">
        <v>48</v>
      </c>
    </row>
    <row r="175" spans="1:16">
      <c r="A175" s="103"/>
      <c r="B175" s="104">
        <v>2556</v>
      </c>
      <c r="C175" s="120">
        <v>10</v>
      </c>
      <c r="D175" s="120">
        <v>0</v>
      </c>
      <c r="E175" s="120">
        <v>2</v>
      </c>
      <c r="F175" s="120">
        <v>14</v>
      </c>
      <c r="G175" s="120">
        <v>7</v>
      </c>
      <c r="H175" s="120">
        <v>40</v>
      </c>
      <c r="I175" s="120">
        <v>21</v>
      </c>
      <c r="J175" s="120">
        <v>14</v>
      </c>
      <c r="K175" s="120">
        <v>7</v>
      </c>
      <c r="L175" s="120">
        <v>0</v>
      </c>
      <c r="M175" s="120">
        <v>4</v>
      </c>
      <c r="N175" s="120">
        <v>1</v>
      </c>
      <c r="O175" s="106">
        <f t="shared" ref="O175:O182" si="33">SUM(C175:N175)</f>
        <v>120</v>
      </c>
    </row>
    <row r="176" spans="1:16">
      <c r="A176" s="103"/>
      <c r="B176" s="104">
        <v>2557</v>
      </c>
      <c r="C176" s="120">
        <v>0</v>
      </c>
      <c r="D176" s="120">
        <v>0</v>
      </c>
      <c r="E176" s="120">
        <v>0</v>
      </c>
      <c r="F176" s="120">
        <v>2</v>
      </c>
      <c r="G176" s="120">
        <v>0</v>
      </c>
      <c r="H176" s="120">
        <v>3</v>
      </c>
      <c r="I176" s="120">
        <v>5</v>
      </c>
      <c r="J176" s="120">
        <v>6</v>
      </c>
      <c r="K176" s="120">
        <v>0</v>
      </c>
      <c r="L176" s="120">
        <v>0</v>
      </c>
      <c r="M176" s="120">
        <v>0</v>
      </c>
      <c r="N176" s="120">
        <v>1</v>
      </c>
      <c r="O176" s="106">
        <f t="shared" si="33"/>
        <v>17</v>
      </c>
    </row>
    <row r="177" spans="1:16">
      <c r="A177" s="103"/>
      <c r="B177" s="104">
        <v>2558</v>
      </c>
      <c r="C177" s="120">
        <v>0</v>
      </c>
      <c r="D177" s="120">
        <v>0</v>
      </c>
      <c r="E177" s="120">
        <v>0</v>
      </c>
      <c r="F177" s="120">
        <v>0</v>
      </c>
      <c r="G177" s="120">
        <v>0</v>
      </c>
      <c r="H177" s="120">
        <v>8</v>
      </c>
      <c r="I177" s="120">
        <v>1</v>
      </c>
      <c r="J177" s="120">
        <v>9</v>
      </c>
      <c r="K177" s="120">
        <v>4</v>
      </c>
      <c r="L177" s="120">
        <v>5</v>
      </c>
      <c r="M177" s="120">
        <v>11</v>
      </c>
      <c r="N177" s="120">
        <v>3</v>
      </c>
      <c r="O177" s="106">
        <f t="shared" si="33"/>
        <v>41</v>
      </c>
    </row>
    <row r="178" spans="1:16">
      <c r="A178" s="103"/>
      <c r="B178" s="104">
        <v>2559</v>
      </c>
      <c r="C178" s="120">
        <v>3</v>
      </c>
      <c r="D178" s="120">
        <v>11</v>
      </c>
      <c r="E178" s="120">
        <v>6</v>
      </c>
      <c r="F178" s="120">
        <v>0</v>
      </c>
      <c r="G178" s="120">
        <v>1</v>
      </c>
      <c r="H178" s="120">
        <v>0</v>
      </c>
      <c r="I178" s="120">
        <v>7</v>
      </c>
      <c r="J178" s="120">
        <v>15</v>
      </c>
      <c r="K178" s="120">
        <v>0</v>
      </c>
      <c r="L178" s="120">
        <v>3</v>
      </c>
      <c r="M178" s="120">
        <v>0</v>
      </c>
      <c r="N178" s="120">
        <v>0</v>
      </c>
      <c r="O178" s="106">
        <f t="shared" si="33"/>
        <v>46</v>
      </c>
    </row>
    <row r="179" spans="1:16">
      <c r="A179" s="103"/>
      <c r="B179" s="104">
        <v>2560</v>
      </c>
      <c r="C179" s="120">
        <v>0</v>
      </c>
      <c r="D179" s="120">
        <v>0</v>
      </c>
      <c r="E179" s="120">
        <v>0</v>
      </c>
      <c r="F179" s="120">
        <v>0</v>
      </c>
      <c r="G179" s="120">
        <v>0</v>
      </c>
      <c r="H179" s="120">
        <v>11</v>
      </c>
      <c r="I179" s="120">
        <v>17</v>
      </c>
      <c r="J179" s="120">
        <v>2</v>
      </c>
      <c r="K179" s="120">
        <v>2</v>
      </c>
      <c r="L179" s="120">
        <v>0</v>
      </c>
      <c r="M179" s="120">
        <v>0</v>
      </c>
      <c r="N179" s="120">
        <v>0</v>
      </c>
      <c r="O179" s="106">
        <f t="shared" si="33"/>
        <v>32</v>
      </c>
    </row>
    <row r="180" spans="1:16">
      <c r="A180" s="288"/>
      <c r="B180" s="107" t="s">
        <v>359</v>
      </c>
      <c r="C180" s="126">
        <f>MEDIAN(C175:C179)</f>
        <v>0</v>
      </c>
      <c r="D180" s="126">
        <f t="shared" ref="D180:N180" si="34">MEDIAN(D175:D179)</f>
        <v>0</v>
      </c>
      <c r="E180" s="126">
        <f t="shared" si="34"/>
        <v>0</v>
      </c>
      <c r="F180" s="126">
        <f t="shared" si="34"/>
        <v>0</v>
      </c>
      <c r="G180" s="126">
        <f t="shared" si="34"/>
        <v>0</v>
      </c>
      <c r="H180" s="126">
        <f t="shared" si="34"/>
        <v>8</v>
      </c>
      <c r="I180" s="126">
        <f t="shared" si="34"/>
        <v>7</v>
      </c>
      <c r="J180" s="126">
        <f t="shared" si="34"/>
        <v>9</v>
      </c>
      <c r="K180" s="126">
        <f t="shared" si="34"/>
        <v>2</v>
      </c>
      <c r="L180" s="126">
        <f t="shared" si="34"/>
        <v>0</v>
      </c>
      <c r="M180" s="126">
        <f t="shared" si="34"/>
        <v>0</v>
      </c>
      <c r="N180" s="126">
        <f t="shared" si="34"/>
        <v>1</v>
      </c>
      <c r="O180" s="108">
        <f t="shared" si="33"/>
        <v>27</v>
      </c>
    </row>
    <row r="181" spans="1:16">
      <c r="A181" s="103"/>
      <c r="B181" s="109" t="s">
        <v>91</v>
      </c>
      <c r="C181" s="110">
        <f>C180*P181/O180</f>
        <v>0</v>
      </c>
      <c r="D181" s="110">
        <f>D180*P181/O180</f>
        <v>0</v>
      </c>
      <c r="E181" s="110">
        <f>E180*P181/O180</f>
        <v>0</v>
      </c>
      <c r="F181" s="110">
        <f>F180*P181/O180</f>
        <v>0</v>
      </c>
      <c r="G181" s="110">
        <f>G180*P181/O180</f>
        <v>0</v>
      </c>
      <c r="H181" s="110">
        <f>H180*P181/O180</f>
        <v>6.4</v>
      </c>
      <c r="I181" s="110">
        <f>I180*P181/O180</f>
        <v>5.6000000000000005</v>
      </c>
      <c r="J181" s="110">
        <f>J180*P181/O180</f>
        <v>7.2</v>
      </c>
      <c r="K181" s="110">
        <f>K180*P181/O180</f>
        <v>1.6</v>
      </c>
      <c r="L181" s="110">
        <f>L180*P181/O180</f>
        <v>0</v>
      </c>
      <c r="M181" s="110">
        <f>M180*P181/O180</f>
        <v>0</v>
      </c>
      <c r="N181" s="110">
        <f>N180*P181/O180</f>
        <v>0.8</v>
      </c>
      <c r="O181" s="111">
        <f t="shared" si="33"/>
        <v>21.6</v>
      </c>
      <c r="P181" s="278">
        <f>O180*80/100</f>
        <v>21.6</v>
      </c>
    </row>
    <row r="182" spans="1:16">
      <c r="A182" s="103"/>
      <c r="B182" s="112">
        <v>2561</v>
      </c>
      <c r="C182" s="113">
        <f>รายเดือน61!B22</f>
        <v>0</v>
      </c>
      <c r="D182" s="113">
        <f>รายเดือน61!C22</f>
        <v>0</v>
      </c>
      <c r="E182" s="113">
        <f>รายเดือน61!D22</f>
        <v>0</v>
      </c>
      <c r="F182" s="113">
        <f>รายเดือน61!E22</f>
        <v>1</v>
      </c>
      <c r="G182" s="113">
        <f>รายเดือน61!F22</f>
        <v>11</v>
      </c>
      <c r="H182" s="113">
        <f>รายเดือน61!G22</f>
        <v>2</v>
      </c>
      <c r="I182" s="113"/>
      <c r="J182" s="113"/>
      <c r="K182" s="113"/>
      <c r="L182" s="113"/>
      <c r="M182" s="113"/>
      <c r="N182" s="113"/>
      <c r="O182" s="114">
        <f t="shared" si="33"/>
        <v>14</v>
      </c>
    </row>
    <row r="183" spans="1:16">
      <c r="A183" s="121"/>
      <c r="B183" s="115" t="s">
        <v>360</v>
      </c>
      <c r="C183" s="34">
        <f>C182</f>
        <v>0</v>
      </c>
      <c r="D183" s="34">
        <f>C182+D182</f>
        <v>0</v>
      </c>
      <c r="E183" s="34">
        <f>C182+D182+E182</f>
        <v>0</v>
      </c>
      <c r="F183" s="34">
        <f>C182+D182+E182+F182</f>
        <v>1</v>
      </c>
      <c r="G183" s="34">
        <f>C182+D182+E182+F182+G182</f>
        <v>12</v>
      </c>
      <c r="H183" s="34">
        <f>C182+D182+E182+F182+G182+H182</f>
        <v>14</v>
      </c>
      <c r="I183" s="34">
        <f>C182+D182+E182+F182+G182+H182+I182</f>
        <v>14</v>
      </c>
      <c r="J183" s="34">
        <f>C182+D182+E182+F182+G182+H182+I182+J182</f>
        <v>14</v>
      </c>
      <c r="K183" s="34">
        <f>C182+D182+E182+F182+G182+H182+I182+J182+K182</f>
        <v>14</v>
      </c>
      <c r="L183" s="34">
        <f>C182+D182+E182+F182+G182+H182+I182+J182+K182+L182</f>
        <v>14</v>
      </c>
      <c r="M183" s="34">
        <f>C182+D182+E182+F182+G182+H182+I182+J182+K182+L182+M182</f>
        <v>14</v>
      </c>
      <c r="N183" s="34">
        <f>C182+D182+E182+F182+G182+H182+I182+J182+K182+L182+M182+N182</f>
        <v>14</v>
      </c>
      <c r="O183" s="116"/>
    </row>
    <row r="184" spans="1:16">
      <c r="A184" s="117" t="s">
        <v>110</v>
      </c>
      <c r="B184" s="122" t="s">
        <v>89</v>
      </c>
      <c r="C184" s="122" t="s">
        <v>74</v>
      </c>
      <c r="D184" s="122" t="s">
        <v>75</v>
      </c>
      <c r="E184" s="122" t="s">
        <v>56</v>
      </c>
      <c r="F184" s="122" t="s">
        <v>57</v>
      </c>
      <c r="G184" s="122" t="s">
        <v>58</v>
      </c>
      <c r="H184" s="122" t="s">
        <v>59</v>
      </c>
      <c r="I184" s="122" t="s">
        <v>60</v>
      </c>
      <c r="J184" s="122" t="s">
        <v>61</v>
      </c>
      <c r="K184" s="122" t="s">
        <v>62</v>
      </c>
      <c r="L184" s="122" t="s">
        <v>63</v>
      </c>
      <c r="M184" s="122" t="s">
        <v>64</v>
      </c>
      <c r="N184" s="122" t="s">
        <v>65</v>
      </c>
      <c r="O184" s="122" t="s">
        <v>48</v>
      </c>
    </row>
    <row r="185" spans="1:16">
      <c r="A185" s="103"/>
      <c r="B185" s="104">
        <v>2556</v>
      </c>
      <c r="C185" s="120">
        <v>0</v>
      </c>
      <c r="D185" s="120">
        <v>1</v>
      </c>
      <c r="E185" s="120">
        <v>3</v>
      </c>
      <c r="F185" s="120">
        <v>4</v>
      </c>
      <c r="G185" s="120">
        <v>3</v>
      </c>
      <c r="H185" s="120">
        <v>24</v>
      </c>
      <c r="I185" s="120">
        <v>33</v>
      </c>
      <c r="J185" s="120">
        <v>29</v>
      </c>
      <c r="K185" s="120">
        <v>10</v>
      </c>
      <c r="L185" s="120">
        <v>1</v>
      </c>
      <c r="M185" s="120">
        <v>1</v>
      </c>
      <c r="N185" s="120">
        <v>0</v>
      </c>
      <c r="O185" s="106">
        <f t="shared" ref="O185:O192" si="35">SUM(C185:N185)</f>
        <v>109</v>
      </c>
    </row>
    <row r="186" spans="1:16">
      <c r="A186" s="103"/>
      <c r="B186" s="104">
        <v>2557</v>
      </c>
      <c r="C186" s="120">
        <v>0</v>
      </c>
      <c r="D186" s="120">
        <v>0</v>
      </c>
      <c r="E186" s="120">
        <v>0</v>
      </c>
      <c r="F186" s="120">
        <v>0</v>
      </c>
      <c r="G186" s="120">
        <v>0</v>
      </c>
      <c r="H186" s="120">
        <v>0</v>
      </c>
      <c r="I186" s="120">
        <v>1</v>
      </c>
      <c r="J186" s="120">
        <v>4</v>
      </c>
      <c r="K186" s="120">
        <v>1</v>
      </c>
      <c r="L186" s="120">
        <v>0</v>
      </c>
      <c r="M186" s="120">
        <v>2</v>
      </c>
      <c r="N186" s="120">
        <v>1</v>
      </c>
      <c r="O186" s="106">
        <f t="shared" si="35"/>
        <v>9</v>
      </c>
    </row>
    <row r="187" spans="1:16">
      <c r="A187" s="103"/>
      <c r="B187" s="104">
        <v>2558</v>
      </c>
      <c r="C187" s="120">
        <v>0</v>
      </c>
      <c r="D187" s="120">
        <v>0</v>
      </c>
      <c r="E187" s="120">
        <v>3</v>
      </c>
      <c r="F187" s="120">
        <v>1</v>
      </c>
      <c r="G187" s="120">
        <v>8</v>
      </c>
      <c r="H187" s="120">
        <v>8</v>
      </c>
      <c r="I187" s="120">
        <v>8</v>
      </c>
      <c r="J187" s="120">
        <v>2</v>
      </c>
      <c r="K187" s="120">
        <v>7</v>
      </c>
      <c r="L187" s="120">
        <v>6</v>
      </c>
      <c r="M187" s="120">
        <v>4</v>
      </c>
      <c r="N187" s="120">
        <v>0</v>
      </c>
      <c r="O187" s="106">
        <f t="shared" si="35"/>
        <v>47</v>
      </c>
    </row>
    <row r="188" spans="1:16">
      <c r="A188" s="103"/>
      <c r="B188" s="104">
        <v>2559</v>
      </c>
      <c r="C188" s="120">
        <v>0</v>
      </c>
      <c r="D188" s="120">
        <v>1</v>
      </c>
      <c r="E188" s="120">
        <v>2</v>
      </c>
      <c r="F188" s="120">
        <v>0</v>
      </c>
      <c r="G188" s="120">
        <v>0</v>
      </c>
      <c r="H188" s="120">
        <v>2</v>
      </c>
      <c r="I188" s="120">
        <v>5</v>
      </c>
      <c r="J188" s="120">
        <v>13</v>
      </c>
      <c r="K188" s="120">
        <v>11</v>
      </c>
      <c r="L188" s="120">
        <v>5</v>
      </c>
      <c r="M188" s="120">
        <v>0</v>
      </c>
      <c r="N188" s="120">
        <v>3</v>
      </c>
      <c r="O188" s="106">
        <f t="shared" si="35"/>
        <v>42</v>
      </c>
    </row>
    <row r="189" spans="1:16">
      <c r="A189" s="103"/>
      <c r="B189" s="104">
        <v>2560</v>
      </c>
      <c r="C189" s="120">
        <v>0</v>
      </c>
      <c r="D189" s="120">
        <v>2</v>
      </c>
      <c r="E189" s="120">
        <v>0</v>
      </c>
      <c r="F189" s="120">
        <v>1</v>
      </c>
      <c r="G189" s="120">
        <v>1</v>
      </c>
      <c r="H189" s="120">
        <v>15</v>
      </c>
      <c r="I189" s="120">
        <v>5</v>
      </c>
      <c r="J189" s="120">
        <v>3</v>
      </c>
      <c r="K189" s="120">
        <v>0</v>
      </c>
      <c r="L189" s="120">
        <v>3</v>
      </c>
      <c r="M189" s="120">
        <v>0</v>
      </c>
      <c r="N189" s="120">
        <v>1</v>
      </c>
      <c r="O189" s="106">
        <f t="shared" si="35"/>
        <v>31</v>
      </c>
    </row>
    <row r="190" spans="1:16">
      <c r="A190" s="288"/>
      <c r="B190" s="107" t="s">
        <v>359</v>
      </c>
      <c r="C190" s="107">
        <f>MEDIAN(C185:C189)</f>
        <v>0</v>
      </c>
      <c r="D190" s="107">
        <f t="shared" ref="D190:N190" si="36">MEDIAN(D185:D189)</f>
        <v>1</v>
      </c>
      <c r="E190" s="107">
        <f t="shared" si="36"/>
        <v>2</v>
      </c>
      <c r="F190" s="107">
        <f t="shared" si="36"/>
        <v>1</v>
      </c>
      <c r="G190" s="107">
        <f t="shared" si="36"/>
        <v>1</v>
      </c>
      <c r="H190" s="107">
        <f t="shared" si="36"/>
        <v>8</v>
      </c>
      <c r="I190" s="107">
        <f t="shared" si="36"/>
        <v>5</v>
      </c>
      <c r="J190" s="107">
        <f t="shared" si="36"/>
        <v>4</v>
      </c>
      <c r="K190" s="107">
        <f t="shared" si="36"/>
        <v>7</v>
      </c>
      <c r="L190" s="107">
        <f t="shared" si="36"/>
        <v>3</v>
      </c>
      <c r="M190" s="107">
        <f t="shared" si="36"/>
        <v>1</v>
      </c>
      <c r="N190" s="107">
        <f t="shared" si="36"/>
        <v>1</v>
      </c>
      <c r="O190" s="108">
        <f t="shared" si="35"/>
        <v>34</v>
      </c>
    </row>
    <row r="191" spans="1:16">
      <c r="A191" s="103"/>
      <c r="B191" s="109" t="s">
        <v>91</v>
      </c>
      <c r="C191" s="110">
        <f>C190*P191/O190</f>
        <v>0</v>
      </c>
      <c r="D191" s="110">
        <f>D190*P191/O190</f>
        <v>0.79999999999999993</v>
      </c>
      <c r="E191" s="110">
        <f>E190*P191/O190</f>
        <v>1.5999999999999999</v>
      </c>
      <c r="F191" s="110">
        <f>F190*P191/O190</f>
        <v>0.79999999999999993</v>
      </c>
      <c r="G191" s="110">
        <f>G190*P191/O190</f>
        <v>0.79999999999999993</v>
      </c>
      <c r="H191" s="110">
        <f>H190*P191/O190</f>
        <v>6.3999999999999995</v>
      </c>
      <c r="I191" s="110">
        <f>I190*P191/O190</f>
        <v>4</v>
      </c>
      <c r="J191" s="110">
        <f>J190*P191/O190</f>
        <v>3.1999999999999997</v>
      </c>
      <c r="K191" s="110">
        <f>K190*P191/O190</f>
        <v>5.6000000000000005</v>
      </c>
      <c r="L191" s="110">
        <f>L190*P191/O190</f>
        <v>2.4</v>
      </c>
      <c r="M191" s="110">
        <f>M190*P191/O190</f>
        <v>0.79999999999999993</v>
      </c>
      <c r="N191" s="110">
        <f>N190*P191/O190</f>
        <v>0.79999999999999993</v>
      </c>
      <c r="O191" s="111">
        <f t="shared" si="35"/>
        <v>27.2</v>
      </c>
      <c r="P191" s="278">
        <f>O190*80/100</f>
        <v>27.2</v>
      </c>
    </row>
    <row r="192" spans="1:16">
      <c r="A192" s="103"/>
      <c r="B192" s="112">
        <v>2561</v>
      </c>
      <c r="C192" s="127">
        <f>รายเดือน61!B23</f>
        <v>0</v>
      </c>
      <c r="D192" s="127">
        <f>รายเดือน61!C23</f>
        <v>0</v>
      </c>
      <c r="E192" s="127">
        <f>รายเดือน61!D23</f>
        <v>0</v>
      </c>
      <c r="F192" s="127">
        <f>รายเดือน61!E23</f>
        <v>0</v>
      </c>
      <c r="G192" s="127">
        <f>รายเดือน61!F23</f>
        <v>0</v>
      </c>
      <c r="H192" s="127">
        <f>รายเดือน61!G23</f>
        <v>0</v>
      </c>
      <c r="I192" s="127"/>
      <c r="J192" s="127"/>
      <c r="K192" s="127"/>
      <c r="L192" s="127"/>
      <c r="M192" s="127"/>
      <c r="N192" s="127"/>
      <c r="O192" s="114">
        <f t="shared" si="35"/>
        <v>0</v>
      </c>
    </row>
    <row r="193" spans="1:16">
      <c r="A193" s="121"/>
      <c r="B193" s="115" t="s">
        <v>360</v>
      </c>
      <c r="C193" s="34">
        <f>C192</f>
        <v>0</v>
      </c>
      <c r="D193" s="34">
        <f>C192+D192</f>
        <v>0</v>
      </c>
      <c r="E193" s="34">
        <f>C192+D192+E192</f>
        <v>0</v>
      </c>
      <c r="F193" s="34">
        <f>C192+D192+E192+F192</f>
        <v>0</v>
      </c>
      <c r="G193" s="34">
        <f>C192+D192+E192+F192+G192</f>
        <v>0</v>
      </c>
      <c r="H193" s="34">
        <f>C192+D192+E192+F192+G192+H192</f>
        <v>0</v>
      </c>
      <c r="I193" s="34">
        <f>C192+D192+E192+F192+G192+H192+I192</f>
        <v>0</v>
      </c>
      <c r="J193" s="34">
        <f>C192+D192+E192+F192+G192+H192+I192+J192</f>
        <v>0</v>
      </c>
      <c r="K193" s="34">
        <f>C192+D192+E192+F192+G192+H192+I192+J192+K192</f>
        <v>0</v>
      </c>
      <c r="L193" s="34">
        <f>C192+D192+E192+F192+G192+H192+I192+J192+K192+L192</f>
        <v>0</v>
      </c>
      <c r="M193" s="34">
        <f>C192+D192+E192+F192+G192+H192+I192+J192+K192+L192+M192</f>
        <v>0</v>
      </c>
      <c r="N193" s="34">
        <f>C192+D192+E192+F192+G192+H192+I192+J192+K192+L192+M192+N192</f>
        <v>0</v>
      </c>
      <c r="O193" s="116"/>
    </row>
    <row r="194" spans="1:16">
      <c r="A194" s="117" t="s">
        <v>3</v>
      </c>
      <c r="B194" s="122" t="s">
        <v>89</v>
      </c>
      <c r="C194" s="122" t="s">
        <v>74</v>
      </c>
      <c r="D194" s="122" t="s">
        <v>75</v>
      </c>
      <c r="E194" s="122" t="s">
        <v>56</v>
      </c>
      <c r="F194" s="122" t="s">
        <v>57</v>
      </c>
      <c r="G194" s="122" t="s">
        <v>58</v>
      </c>
      <c r="H194" s="122" t="s">
        <v>59</v>
      </c>
      <c r="I194" s="122" t="s">
        <v>60</v>
      </c>
      <c r="J194" s="122" t="s">
        <v>61</v>
      </c>
      <c r="K194" s="122" t="s">
        <v>62</v>
      </c>
      <c r="L194" s="122" t="s">
        <v>63</v>
      </c>
      <c r="M194" s="122" t="s">
        <v>64</v>
      </c>
      <c r="N194" s="122" t="s">
        <v>65</v>
      </c>
      <c r="O194" s="122" t="s">
        <v>48</v>
      </c>
    </row>
    <row r="195" spans="1:16">
      <c r="A195" s="103"/>
      <c r="B195" s="104">
        <v>2556</v>
      </c>
      <c r="C195" s="120">
        <v>4</v>
      </c>
      <c r="D195" s="120">
        <v>2</v>
      </c>
      <c r="E195" s="120">
        <v>5</v>
      </c>
      <c r="F195" s="120">
        <v>2</v>
      </c>
      <c r="G195" s="120">
        <v>7</v>
      </c>
      <c r="H195" s="120">
        <v>20</v>
      </c>
      <c r="I195" s="120">
        <v>27</v>
      </c>
      <c r="J195" s="120">
        <v>13</v>
      </c>
      <c r="K195" s="120">
        <v>6</v>
      </c>
      <c r="L195" s="120">
        <v>0</v>
      </c>
      <c r="M195" s="120">
        <v>0</v>
      </c>
      <c r="N195" s="120">
        <v>0</v>
      </c>
      <c r="O195" s="106">
        <f t="shared" ref="O195:O202" si="37">SUM(C195:N195)</f>
        <v>86</v>
      </c>
    </row>
    <row r="196" spans="1:16">
      <c r="A196" s="103"/>
      <c r="B196" s="104">
        <v>2557</v>
      </c>
      <c r="C196" s="120">
        <v>0</v>
      </c>
      <c r="D196" s="120">
        <v>0</v>
      </c>
      <c r="E196" s="120">
        <v>0</v>
      </c>
      <c r="F196" s="120">
        <v>2</v>
      </c>
      <c r="G196" s="120">
        <v>0</v>
      </c>
      <c r="H196" s="120">
        <v>4</v>
      </c>
      <c r="I196" s="120">
        <v>4</v>
      </c>
      <c r="J196" s="120">
        <v>3</v>
      </c>
      <c r="K196" s="120">
        <v>2</v>
      </c>
      <c r="L196" s="120">
        <v>0</v>
      </c>
      <c r="M196" s="120">
        <v>1</v>
      </c>
      <c r="N196" s="120">
        <v>0</v>
      </c>
      <c r="O196" s="106">
        <f t="shared" si="37"/>
        <v>16</v>
      </c>
    </row>
    <row r="197" spans="1:16">
      <c r="A197" s="103"/>
      <c r="B197" s="104">
        <v>2558</v>
      </c>
      <c r="C197" s="120">
        <v>0</v>
      </c>
      <c r="D197" s="120">
        <v>0</v>
      </c>
      <c r="E197" s="120">
        <v>2</v>
      </c>
      <c r="F197" s="120">
        <v>0</v>
      </c>
      <c r="G197" s="120">
        <v>0</v>
      </c>
      <c r="H197" s="120">
        <v>1</v>
      </c>
      <c r="I197" s="120">
        <v>4</v>
      </c>
      <c r="J197" s="120">
        <v>3</v>
      </c>
      <c r="K197" s="120">
        <v>13</v>
      </c>
      <c r="L197" s="120">
        <v>5</v>
      </c>
      <c r="M197" s="120">
        <v>4</v>
      </c>
      <c r="N197" s="120">
        <v>1</v>
      </c>
      <c r="O197" s="106">
        <f t="shared" si="37"/>
        <v>33</v>
      </c>
    </row>
    <row r="198" spans="1:16">
      <c r="A198" s="103"/>
      <c r="B198" s="104">
        <v>2559</v>
      </c>
      <c r="C198" s="120">
        <v>8</v>
      </c>
      <c r="D198" s="120">
        <v>4</v>
      </c>
      <c r="E198" s="120">
        <v>1</v>
      </c>
      <c r="F198" s="120">
        <v>0</v>
      </c>
      <c r="G198" s="120">
        <v>1</v>
      </c>
      <c r="H198" s="120">
        <v>5</v>
      </c>
      <c r="I198" s="120">
        <v>10</v>
      </c>
      <c r="J198" s="120">
        <v>8</v>
      </c>
      <c r="K198" s="120">
        <v>3</v>
      </c>
      <c r="L198" s="120">
        <v>2</v>
      </c>
      <c r="M198" s="120">
        <v>4</v>
      </c>
      <c r="N198" s="120">
        <v>0</v>
      </c>
      <c r="O198" s="106">
        <f t="shared" si="37"/>
        <v>46</v>
      </c>
    </row>
    <row r="199" spans="1:16">
      <c r="A199" s="103"/>
      <c r="B199" s="104">
        <v>2560</v>
      </c>
      <c r="C199" s="120">
        <v>0</v>
      </c>
      <c r="D199" s="120">
        <v>0</v>
      </c>
      <c r="E199" s="120">
        <v>0</v>
      </c>
      <c r="F199" s="120">
        <v>0</v>
      </c>
      <c r="G199" s="120">
        <v>1</v>
      </c>
      <c r="H199" s="120">
        <v>1</v>
      </c>
      <c r="I199" s="120">
        <v>2</v>
      </c>
      <c r="J199" s="120">
        <v>3</v>
      </c>
      <c r="K199" s="120">
        <v>0</v>
      </c>
      <c r="L199" s="120">
        <v>1</v>
      </c>
      <c r="M199" s="120">
        <v>0</v>
      </c>
      <c r="N199" s="120">
        <v>0</v>
      </c>
      <c r="O199" s="106">
        <f t="shared" si="37"/>
        <v>8</v>
      </c>
    </row>
    <row r="200" spans="1:16">
      <c r="A200" s="288"/>
      <c r="B200" s="107" t="s">
        <v>359</v>
      </c>
      <c r="C200" s="107">
        <f>MEDIAN(C195:C199)</f>
        <v>0</v>
      </c>
      <c r="D200" s="107">
        <f t="shared" ref="D200:N200" si="38">MEDIAN(D195:D199)</f>
        <v>0</v>
      </c>
      <c r="E200" s="107">
        <f t="shared" si="38"/>
        <v>1</v>
      </c>
      <c r="F200" s="107">
        <f t="shared" si="38"/>
        <v>0</v>
      </c>
      <c r="G200" s="107">
        <f t="shared" si="38"/>
        <v>1</v>
      </c>
      <c r="H200" s="107">
        <f t="shared" si="38"/>
        <v>4</v>
      </c>
      <c r="I200" s="107">
        <f t="shared" si="38"/>
        <v>4</v>
      </c>
      <c r="J200" s="107">
        <f t="shared" si="38"/>
        <v>3</v>
      </c>
      <c r="K200" s="107">
        <f t="shared" si="38"/>
        <v>3</v>
      </c>
      <c r="L200" s="107">
        <f t="shared" si="38"/>
        <v>1</v>
      </c>
      <c r="M200" s="107">
        <f t="shared" si="38"/>
        <v>1</v>
      </c>
      <c r="N200" s="107">
        <f t="shared" si="38"/>
        <v>0</v>
      </c>
      <c r="O200" s="108">
        <f t="shared" si="37"/>
        <v>18</v>
      </c>
    </row>
    <row r="201" spans="1:16">
      <c r="A201" s="103"/>
      <c r="B201" s="109" t="s">
        <v>91</v>
      </c>
      <c r="C201" s="110">
        <f>C200*P201/O200</f>
        <v>0</v>
      </c>
      <c r="D201" s="110">
        <f>D200*P201/O200</f>
        <v>0</v>
      </c>
      <c r="E201" s="110">
        <f>E200*P201/O200</f>
        <v>0.8</v>
      </c>
      <c r="F201" s="110">
        <f>F200*P201/O200</f>
        <v>0</v>
      </c>
      <c r="G201" s="110">
        <f>G200*P201/O200</f>
        <v>0.8</v>
      </c>
      <c r="H201" s="110">
        <f>H200*P201/O200</f>
        <v>3.2</v>
      </c>
      <c r="I201" s="110">
        <f>I200*P201/O200</f>
        <v>3.2</v>
      </c>
      <c r="J201" s="110">
        <f>J200*P201/O200</f>
        <v>2.4000000000000004</v>
      </c>
      <c r="K201" s="110">
        <f>K200*P201/O200</f>
        <v>2.4000000000000004</v>
      </c>
      <c r="L201" s="110">
        <f>L200*P201/O200</f>
        <v>0.8</v>
      </c>
      <c r="M201" s="110">
        <f>M200*P201/O200</f>
        <v>0.8</v>
      </c>
      <c r="N201" s="110">
        <f>N200*P201/O200</f>
        <v>0</v>
      </c>
      <c r="O201" s="111">
        <f t="shared" si="37"/>
        <v>14.400000000000002</v>
      </c>
      <c r="P201" s="278">
        <f>O200*80/100</f>
        <v>14.4</v>
      </c>
    </row>
    <row r="202" spans="1:16">
      <c r="A202" s="103"/>
      <c r="B202" s="112">
        <v>2561</v>
      </c>
      <c r="C202" s="113">
        <f>รายเดือน61!B24</f>
        <v>0</v>
      </c>
      <c r="D202" s="113">
        <f>รายเดือน61!C24</f>
        <v>0</v>
      </c>
      <c r="E202" s="113">
        <f>รายเดือน61!D24</f>
        <v>0</v>
      </c>
      <c r="F202" s="113">
        <f>รายเดือน61!E24</f>
        <v>3</v>
      </c>
      <c r="G202" s="113">
        <f>รายเดือน61!F24</f>
        <v>23</v>
      </c>
      <c r="H202" s="113">
        <f>รายเดือน61!G24</f>
        <v>2</v>
      </c>
      <c r="I202" s="113"/>
      <c r="J202" s="113"/>
      <c r="K202" s="113"/>
      <c r="L202" s="113"/>
      <c r="M202" s="113"/>
      <c r="N202" s="113"/>
      <c r="O202" s="114">
        <f t="shared" si="37"/>
        <v>28</v>
      </c>
    </row>
    <row r="203" spans="1:16">
      <c r="A203" s="121"/>
      <c r="B203" s="115" t="s">
        <v>343</v>
      </c>
      <c r="C203" s="34">
        <f>C202</f>
        <v>0</v>
      </c>
      <c r="D203" s="34">
        <f>C202+D202</f>
        <v>0</v>
      </c>
      <c r="E203" s="34">
        <f>C202+D202+E202</f>
        <v>0</v>
      </c>
      <c r="F203" s="34">
        <f>C202+D202+E202+F202</f>
        <v>3</v>
      </c>
      <c r="G203" s="34">
        <f>C202+D202+E202+F202+G202</f>
        <v>26</v>
      </c>
      <c r="H203" s="34">
        <f>C202+D202+E202+F202+G202+H202</f>
        <v>28</v>
      </c>
      <c r="I203" s="34">
        <f>C202+D202+E202+F202+G202+H202+I202</f>
        <v>28</v>
      </c>
      <c r="J203" s="34">
        <f>C202+D202+E202+F202+G202+H202+I202+J202</f>
        <v>28</v>
      </c>
      <c r="K203" s="34">
        <f>C202+D202+E202+F202+G202+H202+I202+J202+K202</f>
        <v>28</v>
      </c>
      <c r="L203" s="34">
        <f>C202+D202+E202+F202+G202+H202+I202+J202+K202+L202</f>
        <v>28</v>
      </c>
      <c r="M203" s="34">
        <f>C202+D202+E202+F202+G202+H202+I202+J202+K202+L202+M202</f>
        <v>28</v>
      </c>
      <c r="N203" s="34">
        <f>C202+D202+E202+F202+G202+H202+I202+J202+K202+L202+M202+N202</f>
        <v>28</v>
      </c>
      <c r="O203" s="116"/>
    </row>
    <row r="204" spans="1:16">
      <c r="A204" s="117" t="s">
        <v>4</v>
      </c>
      <c r="B204" s="122" t="s">
        <v>89</v>
      </c>
      <c r="C204" s="122" t="s">
        <v>74</v>
      </c>
      <c r="D204" s="122" t="s">
        <v>75</v>
      </c>
      <c r="E204" s="122" t="s">
        <v>56</v>
      </c>
      <c r="F204" s="122" t="s">
        <v>57</v>
      </c>
      <c r="G204" s="122" t="s">
        <v>58</v>
      </c>
      <c r="H204" s="122" t="s">
        <v>59</v>
      </c>
      <c r="I204" s="122" t="s">
        <v>60</v>
      </c>
      <c r="J204" s="122" t="s">
        <v>61</v>
      </c>
      <c r="K204" s="122" t="s">
        <v>62</v>
      </c>
      <c r="L204" s="122" t="s">
        <v>63</v>
      </c>
      <c r="M204" s="122" t="s">
        <v>64</v>
      </c>
      <c r="N204" s="122" t="s">
        <v>65</v>
      </c>
      <c r="O204" s="122" t="s">
        <v>48</v>
      </c>
    </row>
    <row r="205" spans="1:16">
      <c r="A205" s="103"/>
      <c r="B205" s="104">
        <v>2556</v>
      </c>
      <c r="C205" s="120">
        <v>2</v>
      </c>
      <c r="D205" s="120">
        <v>2</v>
      </c>
      <c r="E205" s="120">
        <v>1</v>
      </c>
      <c r="F205" s="120">
        <v>0</v>
      </c>
      <c r="G205" s="120">
        <v>14</v>
      </c>
      <c r="H205" s="120">
        <v>16</v>
      </c>
      <c r="I205" s="120">
        <v>7</v>
      </c>
      <c r="J205" s="120">
        <v>5</v>
      </c>
      <c r="K205" s="120">
        <v>2</v>
      </c>
      <c r="L205" s="120">
        <v>0</v>
      </c>
      <c r="M205" s="120">
        <v>0</v>
      </c>
      <c r="N205" s="120">
        <v>0</v>
      </c>
      <c r="O205" s="106">
        <f t="shared" ref="O205:O212" si="39">SUM(C205:N205)</f>
        <v>49</v>
      </c>
    </row>
    <row r="206" spans="1:16">
      <c r="A206" s="103"/>
      <c r="B206" s="104">
        <v>2557</v>
      </c>
      <c r="C206" s="120">
        <v>0</v>
      </c>
      <c r="D206" s="120">
        <v>0</v>
      </c>
      <c r="E206" s="120">
        <v>0</v>
      </c>
      <c r="F206" s="120">
        <v>0</v>
      </c>
      <c r="G206" s="120">
        <v>0</v>
      </c>
      <c r="H206" s="120">
        <v>0</v>
      </c>
      <c r="I206" s="120">
        <v>0</v>
      </c>
      <c r="J206" s="120">
        <v>1</v>
      </c>
      <c r="K206" s="120">
        <v>2</v>
      </c>
      <c r="L206" s="120">
        <v>0</v>
      </c>
      <c r="M206" s="120">
        <v>0</v>
      </c>
      <c r="N206" s="120">
        <v>0</v>
      </c>
      <c r="O206" s="106">
        <f t="shared" si="39"/>
        <v>3</v>
      </c>
    </row>
    <row r="207" spans="1:16">
      <c r="A207" s="103"/>
      <c r="B207" s="104">
        <v>2558</v>
      </c>
      <c r="C207" s="120">
        <v>0</v>
      </c>
      <c r="D207" s="120">
        <v>0</v>
      </c>
      <c r="E207" s="120">
        <v>0</v>
      </c>
      <c r="F207" s="120">
        <v>0</v>
      </c>
      <c r="G207" s="120">
        <v>6</v>
      </c>
      <c r="H207" s="120">
        <v>5</v>
      </c>
      <c r="I207" s="120">
        <v>14</v>
      </c>
      <c r="J207" s="120">
        <v>11</v>
      </c>
      <c r="K207" s="120">
        <v>9</v>
      </c>
      <c r="L207" s="120">
        <v>1</v>
      </c>
      <c r="M207" s="120">
        <v>1</v>
      </c>
      <c r="N207" s="120">
        <v>1</v>
      </c>
      <c r="O207" s="106">
        <f t="shared" si="39"/>
        <v>48</v>
      </c>
    </row>
    <row r="208" spans="1:16">
      <c r="A208" s="103"/>
      <c r="B208" s="104">
        <v>2559</v>
      </c>
      <c r="C208" s="120">
        <v>3</v>
      </c>
      <c r="D208" s="120">
        <v>1</v>
      </c>
      <c r="E208" s="120">
        <v>1</v>
      </c>
      <c r="F208" s="120">
        <v>0</v>
      </c>
      <c r="G208" s="120">
        <v>0</v>
      </c>
      <c r="H208" s="120">
        <v>1</v>
      </c>
      <c r="I208" s="120">
        <v>2</v>
      </c>
      <c r="J208" s="120">
        <v>2</v>
      </c>
      <c r="K208" s="120">
        <v>0</v>
      </c>
      <c r="L208" s="120">
        <v>1</v>
      </c>
      <c r="M208" s="120">
        <v>0</v>
      </c>
      <c r="N208" s="120">
        <v>0</v>
      </c>
      <c r="O208" s="106">
        <f t="shared" si="39"/>
        <v>11</v>
      </c>
    </row>
    <row r="209" spans="1:17">
      <c r="A209" s="103"/>
      <c r="B209" s="104">
        <v>2560</v>
      </c>
      <c r="C209" s="120">
        <v>0</v>
      </c>
      <c r="D209" s="120">
        <v>0</v>
      </c>
      <c r="E209" s="120">
        <v>0</v>
      </c>
      <c r="F209" s="120">
        <v>1</v>
      </c>
      <c r="G209" s="120">
        <v>0</v>
      </c>
      <c r="H209" s="120">
        <v>4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06">
        <f t="shared" si="39"/>
        <v>5</v>
      </c>
    </row>
    <row r="210" spans="1:17">
      <c r="A210" s="288"/>
      <c r="B210" s="107" t="s">
        <v>359</v>
      </c>
      <c r="C210" s="126">
        <f t="shared" ref="C210:N210" si="40">MEDIAN(C205:C209)</f>
        <v>0</v>
      </c>
      <c r="D210" s="126">
        <f t="shared" si="40"/>
        <v>0</v>
      </c>
      <c r="E210" s="126">
        <f t="shared" si="40"/>
        <v>0</v>
      </c>
      <c r="F210" s="126">
        <f t="shared" si="40"/>
        <v>0</v>
      </c>
      <c r="G210" s="126">
        <f t="shared" si="40"/>
        <v>0</v>
      </c>
      <c r="H210" s="126">
        <f t="shared" si="40"/>
        <v>4</v>
      </c>
      <c r="I210" s="126">
        <f t="shared" si="40"/>
        <v>2</v>
      </c>
      <c r="J210" s="126">
        <f t="shared" si="40"/>
        <v>2</v>
      </c>
      <c r="K210" s="126">
        <f t="shared" si="40"/>
        <v>2</v>
      </c>
      <c r="L210" s="126">
        <f t="shared" si="40"/>
        <v>0</v>
      </c>
      <c r="M210" s="126">
        <f t="shared" si="40"/>
        <v>0</v>
      </c>
      <c r="N210" s="126">
        <f t="shared" si="40"/>
        <v>0</v>
      </c>
      <c r="O210" s="108">
        <f t="shared" si="39"/>
        <v>10</v>
      </c>
    </row>
    <row r="211" spans="1:17">
      <c r="A211" s="103"/>
      <c r="B211" s="109" t="s">
        <v>91</v>
      </c>
      <c r="C211" s="110">
        <f>C210*P211/O210</f>
        <v>0</v>
      </c>
      <c r="D211" s="110">
        <f>D210*P211/O210</f>
        <v>0</v>
      </c>
      <c r="E211" s="110">
        <f>E210*P211/O210</f>
        <v>0</v>
      </c>
      <c r="F211" s="110">
        <f>F210*P211/O210</f>
        <v>0</v>
      </c>
      <c r="G211" s="110">
        <f>G210*P211/O210</f>
        <v>0</v>
      </c>
      <c r="H211" s="110">
        <f>H210*P211/O210</f>
        <v>3.2</v>
      </c>
      <c r="I211" s="110">
        <f>I210*P211/O210</f>
        <v>1.6</v>
      </c>
      <c r="J211" s="110">
        <f>J210*P211/O210</f>
        <v>1.6</v>
      </c>
      <c r="K211" s="110">
        <f>K210*P211/O210</f>
        <v>1.6</v>
      </c>
      <c r="L211" s="110">
        <f>L210*P211/O210</f>
        <v>0</v>
      </c>
      <c r="M211" s="110">
        <f>M210*P211/O210</f>
        <v>0</v>
      </c>
      <c r="N211" s="110">
        <f>N210*P211/O210</f>
        <v>0</v>
      </c>
      <c r="O211" s="111">
        <f t="shared" si="39"/>
        <v>8</v>
      </c>
      <c r="P211" s="278">
        <f>O210*80/100</f>
        <v>8</v>
      </c>
    </row>
    <row r="212" spans="1:17">
      <c r="A212" s="103"/>
      <c r="B212" s="112">
        <v>2561</v>
      </c>
      <c r="C212" s="113">
        <f>รายเดือน61!B25</f>
        <v>0</v>
      </c>
      <c r="D212" s="113">
        <f>รายเดือน61!C25</f>
        <v>0</v>
      </c>
      <c r="E212" s="113">
        <f>รายเดือน61!D25</f>
        <v>0</v>
      </c>
      <c r="F212" s="113">
        <f>รายเดือน61!E25</f>
        <v>1</v>
      </c>
      <c r="G212" s="113">
        <f>รายเดือน61!F25</f>
        <v>24</v>
      </c>
      <c r="H212" s="113">
        <f>รายเดือน61!G25</f>
        <v>1</v>
      </c>
      <c r="I212" s="113"/>
      <c r="J212" s="113"/>
      <c r="K212" s="113"/>
      <c r="L212" s="113"/>
      <c r="M212" s="113"/>
      <c r="N212" s="113"/>
      <c r="O212" s="114">
        <f t="shared" si="39"/>
        <v>26</v>
      </c>
    </row>
    <row r="213" spans="1:17">
      <c r="A213" s="121"/>
      <c r="B213" s="115" t="s">
        <v>360</v>
      </c>
      <c r="C213" s="34">
        <f>C212</f>
        <v>0</v>
      </c>
      <c r="D213" s="34">
        <f>C212+D212</f>
        <v>0</v>
      </c>
      <c r="E213" s="34">
        <f>C212+D212+E212</f>
        <v>0</v>
      </c>
      <c r="F213" s="34">
        <f>C212+D212+E212+F212</f>
        <v>1</v>
      </c>
      <c r="G213" s="34">
        <f>C212+D212+E212+F212+G212</f>
        <v>25</v>
      </c>
      <c r="H213" s="34">
        <f>C212+D212+E212+F212+G212+H212</f>
        <v>26</v>
      </c>
      <c r="I213" s="34">
        <f>C212+D212+E212+F212+G212+H212+I212</f>
        <v>26</v>
      </c>
      <c r="J213" s="34">
        <f>C212+D212+E212+F212+G212+H212+I212+J212</f>
        <v>26</v>
      </c>
      <c r="K213" s="34">
        <f>C212+D212+E212+F212+G212+H212+I212+J212+K212</f>
        <v>26</v>
      </c>
      <c r="L213" s="34">
        <f>C212+D212+E212+F212+G212+H212+I212+J212+K212+L212</f>
        <v>26</v>
      </c>
      <c r="M213" s="34">
        <f>C212+D212+E212+F212+G212+H212+I212+J212+K212+L212+M212</f>
        <v>26</v>
      </c>
      <c r="N213" s="34">
        <f>C212+D212+E212+F212+G212+H212+I212+J212+K212+L212+M212+N212</f>
        <v>26</v>
      </c>
      <c r="O213" s="116"/>
    </row>
    <row r="214" spans="1:17">
      <c r="A214" s="117" t="s">
        <v>5</v>
      </c>
      <c r="B214" s="122" t="s">
        <v>89</v>
      </c>
      <c r="C214" s="122" t="s">
        <v>74</v>
      </c>
      <c r="D214" s="122" t="s">
        <v>75</v>
      </c>
      <c r="E214" s="122" t="s">
        <v>56</v>
      </c>
      <c r="F214" s="122" t="s">
        <v>57</v>
      </c>
      <c r="G214" s="122" t="s">
        <v>58</v>
      </c>
      <c r="H214" s="122" t="s">
        <v>59</v>
      </c>
      <c r="I214" s="122" t="s">
        <v>60</v>
      </c>
      <c r="J214" s="122" t="s">
        <v>61</v>
      </c>
      <c r="K214" s="122" t="s">
        <v>62</v>
      </c>
      <c r="L214" s="122" t="s">
        <v>63</v>
      </c>
      <c r="M214" s="122" t="s">
        <v>64</v>
      </c>
      <c r="N214" s="122" t="s">
        <v>65</v>
      </c>
      <c r="O214" s="122" t="s">
        <v>48</v>
      </c>
    </row>
    <row r="215" spans="1:17">
      <c r="A215" s="103"/>
      <c r="B215" s="104">
        <v>2556</v>
      </c>
      <c r="C215" s="120">
        <v>2</v>
      </c>
      <c r="D215" s="120">
        <v>1</v>
      </c>
      <c r="E215" s="120">
        <v>5</v>
      </c>
      <c r="F215" s="120">
        <v>5</v>
      </c>
      <c r="G215" s="120">
        <v>12</v>
      </c>
      <c r="H215" s="120">
        <v>41</v>
      </c>
      <c r="I215" s="120">
        <v>29</v>
      </c>
      <c r="J215" s="120">
        <v>16</v>
      </c>
      <c r="K215" s="120">
        <v>3</v>
      </c>
      <c r="L215" s="120">
        <v>2</v>
      </c>
      <c r="M215" s="120">
        <v>0</v>
      </c>
      <c r="N215" s="120">
        <v>0</v>
      </c>
      <c r="O215" s="106">
        <f t="shared" ref="O215:O222" si="41">SUM(C215:N215)</f>
        <v>116</v>
      </c>
    </row>
    <row r="216" spans="1:17">
      <c r="A216" s="103"/>
      <c r="B216" s="104">
        <v>2557</v>
      </c>
      <c r="C216" s="120">
        <v>0</v>
      </c>
      <c r="D216" s="120">
        <v>0</v>
      </c>
      <c r="E216" s="120">
        <v>0</v>
      </c>
      <c r="F216" s="120">
        <v>0</v>
      </c>
      <c r="G216" s="120">
        <v>0</v>
      </c>
      <c r="H216" s="120">
        <v>0</v>
      </c>
      <c r="I216" s="120">
        <v>1</v>
      </c>
      <c r="J216" s="120">
        <v>0</v>
      </c>
      <c r="K216" s="120">
        <v>1</v>
      </c>
      <c r="L216" s="120">
        <v>0</v>
      </c>
      <c r="M216" s="120">
        <v>0</v>
      </c>
      <c r="N216" s="120">
        <v>0</v>
      </c>
      <c r="O216" s="106">
        <f t="shared" si="41"/>
        <v>2</v>
      </c>
    </row>
    <row r="217" spans="1:17">
      <c r="A217" s="103"/>
      <c r="B217" s="104">
        <v>2558</v>
      </c>
      <c r="C217" s="120">
        <v>2</v>
      </c>
      <c r="D217" s="120">
        <v>0</v>
      </c>
      <c r="E217" s="120">
        <v>0</v>
      </c>
      <c r="F217" s="120">
        <v>0</v>
      </c>
      <c r="G217" s="120">
        <v>0</v>
      </c>
      <c r="H217" s="120">
        <v>3</v>
      </c>
      <c r="I217" s="120">
        <v>4</v>
      </c>
      <c r="J217" s="120">
        <v>8</v>
      </c>
      <c r="K217" s="120">
        <v>11</v>
      </c>
      <c r="L217" s="120">
        <v>3</v>
      </c>
      <c r="M217" s="120">
        <v>10</v>
      </c>
      <c r="N217" s="120">
        <v>1</v>
      </c>
      <c r="O217" s="106">
        <f t="shared" si="41"/>
        <v>42</v>
      </c>
    </row>
    <row r="218" spans="1:17">
      <c r="A218" s="103"/>
      <c r="B218" s="104">
        <v>2559</v>
      </c>
      <c r="C218" s="120">
        <v>1</v>
      </c>
      <c r="D218" s="120">
        <v>0</v>
      </c>
      <c r="E218" s="120">
        <v>0</v>
      </c>
      <c r="F218" s="120">
        <v>0</v>
      </c>
      <c r="G218" s="120">
        <v>0</v>
      </c>
      <c r="H218" s="120">
        <v>2</v>
      </c>
      <c r="I218" s="120">
        <v>0</v>
      </c>
      <c r="J218" s="120">
        <v>3</v>
      </c>
      <c r="K218" s="120">
        <v>0</v>
      </c>
      <c r="L218" s="120">
        <v>0</v>
      </c>
      <c r="M218" s="120">
        <v>0</v>
      </c>
      <c r="N218" s="120">
        <v>0</v>
      </c>
      <c r="O218" s="106">
        <f t="shared" si="41"/>
        <v>6</v>
      </c>
    </row>
    <row r="219" spans="1:17">
      <c r="A219" s="103"/>
      <c r="B219" s="104">
        <v>2560</v>
      </c>
      <c r="C219" s="120">
        <v>0</v>
      </c>
      <c r="D219" s="120">
        <v>0</v>
      </c>
      <c r="E219" s="120">
        <v>0</v>
      </c>
      <c r="F219" s="120">
        <v>0</v>
      </c>
      <c r="G219" s="120">
        <v>0</v>
      </c>
      <c r="H219" s="120">
        <v>0</v>
      </c>
      <c r="I219" s="120">
        <v>2</v>
      </c>
      <c r="J219" s="120">
        <v>1</v>
      </c>
      <c r="K219" s="120">
        <v>0</v>
      </c>
      <c r="L219" s="120">
        <v>0</v>
      </c>
      <c r="M219" s="120">
        <v>0</v>
      </c>
      <c r="N219" s="120">
        <v>0</v>
      </c>
      <c r="O219" s="106">
        <f t="shared" si="41"/>
        <v>3</v>
      </c>
    </row>
    <row r="220" spans="1:17">
      <c r="A220" s="288"/>
      <c r="B220" s="107" t="s">
        <v>359</v>
      </c>
      <c r="C220" s="107">
        <f>MEDIAN(C215:C219)</f>
        <v>1</v>
      </c>
      <c r="D220" s="107">
        <f t="shared" ref="D220:N220" si="42">MEDIAN(D215:D219)</f>
        <v>0</v>
      </c>
      <c r="E220" s="107">
        <f t="shared" si="42"/>
        <v>0</v>
      </c>
      <c r="F220" s="107">
        <f t="shared" si="42"/>
        <v>0</v>
      </c>
      <c r="G220" s="107">
        <f t="shared" si="42"/>
        <v>0</v>
      </c>
      <c r="H220" s="107">
        <f t="shared" si="42"/>
        <v>2</v>
      </c>
      <c r="I220" s="107">
        <f t="shared" si="42"/>
        <v>2</v>
      </c>
      <c r="J220" s="107">
        <f t="shared" si="42"/>
        <v>3</v>
      </c>
      <c r="K220" s="107">
        <f t="shared" si="42"/>
        <v>1</v>
      </c>
      <c r="L220" s="107">
        <f t="shared" si="42"/>
        <v>0</v>
      </c>
      <c r="M220" s="107">
        <f t="shared" si="42"/>
        <v>0</v>
      </c>
      <c r="N220" s="107">
        <f t="shared" si="42"/>
        <v>0</v>
      </c>
      <c r="O220" s="108">
        <f t="shared" si="41"/>
        <v>9</v>
      </c>
    </row>
    <row r="221" spans="1:17">
      <c r="A221" s="103"/>
      <c r="B221" s="109" t="s">
        <v>91</v>
      </c>
      <c r="C221" s="110">
        <f>C220*P221/O220</f>
        <v>0.8</v>
      </c>
      <c r="D221" s="110">
        <f>D220*P221/O220</f>
        <v>0</v>
      </c>
      <c r="E221" s="110">
        <f>E220*P221/O220</f>
        <v>0</v>
      </c>
      <c r="F221" s="110">
        <f>F220*P221/O220</f>
        <v>0</v>
      </c>
      <c r="G221" s="110">
        <f>G220*P221/O220</f>
        <v>0</v>
      </c>
      <c r="H221" s="110">
        <f>H220*P221/O220</f>
        <v>1.6</v>
      </c>
      <c r="I221" s="110">
        <f>I220*P221/O220</f>
        <v>1.6</v>
      </c>
      <c r="J221" s="110">
        <f>J220*P221/O220</f>
        <v>2.4000000000000004</v>
      </c>
      <c r="K221" s="110">
        <f>K220*P221/O220</f>
        <v>0.8</v>
      </c>
      <c r="L221" s="110">
        <f>L220*P221/O220</f>
        <v>0</v>
      </c>
      <c r="M221" s="110">
        <f>M220*P221/O220</f>
        <v>0</v>
      </c>
      <c r="N221" s="110">
        <f>N220*P221/O220</f>
        <v>0</v>
      </c>
      <c r="O221" s="111">
        <f t="shared" si="41"/>
        <v>7.2</v>
      </c>
      <c r="P221" s="278">
        <f>O220*80/100</f>
        <v>7.2</v>
      </c>
      <c r="Q221" s="128"/>
    </row>
    <row r="222" spans="1:17">
      <c r="A222" s="103"/>
      <c r="B222" s="112">
        <v>2561</v>
      </c>
      <c r="C222" s="113">
        <f>รายเดือน61!B26</f>
        <v>0</v>
      </c>
      <c r="D222" s="113">
        <f>รายเดือน61!C26</f>
        <v>0</v>
      </c>
      <c r="E222" s="113">
        <f>รายเดือน61!D26</f>
        <v>1</v>
      </c>
      <c r="F222" s="113">
        <f>รายเดือน61!E26</f>
        <v>0</v>
      </c>
      <c r="G222" s="113">
        <f>รายเดือน61!F26</f>
        <v>2</v>
      </c>
      <c r="H222" s="113">
        <f>รายเดือน61!G26</f>
        <v>1</v>
      </c>
      <c r="I222" s="113"/>
      <c r="J222" s="113"/>
      <c r="K222" s="113"/>
      <c r="L222" s="113"/>
      <c r="M222" s="113"/>
      <c r="N222" s="113"/>
      <c r="O222" s="114">
        <f t="shared" si="41"/>
        <v>4</v>
      </c>
      <c r="Q222" s="128"/>
    </row>
    <row r="223" spans="1:17">
      <c r="A223" s="121"/>
      <c r="B223" s="115" t="s">
        <v>360</v>
      </c>
      <c r="C223" s="34">
        <f>C222</f>
        <v>0</v>
      </c>
      <c r="D223" s="34">
        <f>C222+D222</f>
        <v>0</v>
      </c>
      <c r="E223" s="34">
        <f>C222+D222+E222</f>
        <v>1</v>
      </c>
      <c r="F223" s="34">
        <f>C222+D222+E222+F222</f>
        <v>1</v>
      </c>
      <c r="G223" s="34">
        <f>C222+D222+E222+F222+G222</f>
        <v>3</v>
      </c>
      <c r="H223" s="34">
        <f>C222+D222+E222+F222+G222+H222</f>
        <v>4</v>
      </c>
      <c r="I223" s="34">
        <f>C222+D222+E222+F222+G222+H222+I222</f>
        <v>4</v>
      </c>
      <c r="J223" s="34">
        <f>C222+D222+E222+F222+G222+H222+I222+J222</f>
        <v>4</v>
      </c>
      <c r="K223" s="34">
        <f>C222+D222+E222+F222+G222+H222+I222+J222+K222</f>
        <v>4</v>
      </c>
      <c r="L223" s="34">
        <f>C222+D222+E222+F222+G222+H222+I222+J222+K222+L222</f>
        <v>4</v>
      </c>
      <c r="M223" s="34">
        <f>C222+D222+E222+F222+G222+H222+I222+J222+K222+L222+M222</f>
        <v>4</v>
      </c>
      <c r="N223" s="34">
        <f>C222+D222+E222+F222+G222+H222+I222+J222+K222+L222+M222+N222</f>
        <v>4</v>
      </c>
      <c r="O223" s="116"/>
    </row>
    <row r="224" spans="1:17">
      <c r="P224" s="204"/>
    </row>
    <row r="225" spans="16:16">
      <c r="P225" s="204"/>
    </row>
  </sheetData>
  <phoneticPr fontId="3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Q225"/>
  <sheetViews>
    <sheetView workbookViewId="0">
      <selection activeCell="J21" sqref="J21"/>
    </sheetView>
  </sheetViews>
  <sheetFormatPr defaultRowHeight="21.75"/>
  <cols>
    <col min="2" max="2" width="15.5703125" customWidth="1"/>
    <col min="3" max="4" width="13.140625" style="17" customWidth="1"/>
    <col min="5" max="8" width="9.140625" style="17" customWidth="1"/>
    <col min="9" max="9" width="15.140625" style="133" customWidth="1"/>
    <col min="11" max="11" width="43.28515625" customWidth="1"/>
    <col min="17" max="17" width="11.7109375" customWidth="1"/>
  </cols>
  <sheetData>
    <row r="1" spans="1:17">
      <c r="A1" s="257" t="s">
        <v>521</v>
      </c>
    </row>
    <row r="2" spans="1:17">
      <c r="A2" s="258" t="s">
        <v>228</v>
      </c>
      <c r="B2" s="258" t="s">
        <v>229</v>
      </c>
      <c r="C2" s="259" t="s">
        <v>522</v>
      </c>
      <c r="D2" s="260" t="s">
        <v>523</v>
      </c>
      <c r="E2" s="260" t="s">
        <v>366</v>
      </c>
      <c r="F2" s="260" t="s">
        <v>499</v>
      </c>
      <c r="G2" s="260" t="s">
        <v>498</v>
      </c>
      <c r="H2" s="260" t="s">
        <v>524</v>
      </c>
      <c r="I2" s="293" t="s">
        <v>367</v>
      </c>
    </row>
    <row r="3" spans="1:17" ht="23.25">
      <c r="A3" s="74" t="s">
        <v>22</v>
      </c>
      <c r="B3" s="74" t="s">
        <v>178</v>
      </c>
      <c r="C3" s="302">
        <v>1</v>
      </c>
      <c r="D3" s="303">
        <f>E3+F3+G3+H3</f>
        <v>1</v>
      </c>
      <c r="E3" s="292">
        <v>0</v>
      </c>
      <c r="F3" s="292">
        <v>0</v>
      </c>
      <c r="G3" s="292">
        <v>1</v>
      </c>
      <c r="H3" s="292">
        <v>0</v>
      </c>
      <c r="I3" s="296">
        <v>3</v>
      </c>
      <c r="J3" s="301"/>
      <c r="K3" s="257" t="s">
        <v>230</v>
      </c>
    </row>
    <row r="4" spans="1:17" ht="23.25">
      <c r="A4" s="74" t="s">
        <v>22</v>
      </c>
      <c r="B4" s="74" t="s">
        <v>184</v>
      </c>
      <c r="C4" s="302">
        <v>1</v>
      </c>
      <c r="D4" s="303">
        <f t="shared" ref="D4:D67" si="0">E4+F4+G4+H4</f>
        <v>0</v>
      </c>
      <c r="E4" s="292">
        <v>0</v>
      </c>
      <c r="F4" s="292">
        <v>0</v>
      </c>
      <c r="G4" s="292">
        <v>0</v>
      </c>
      <c r="H4" s="292">
        <v>0</v>
      </c>
      <c r="I4" s="294">
        <v>1</v>
      </c>
      <c r="J4" s="301"/>
      <c r="K4" s="337" t="s">
        <v>231</v>
      </c>
      <c r="L4" s="337"/>
      <c r="M4" s="337"/>
      <c r="N4" s="337"/>
      <c r="O4" s="337"/>
      <c r="P4" s="337"/>
      <c r="Q4" s="337"/>
    </row>
    <row r="5" spans="1:17" ht="23.25">
      <c r="A5" s="74" t="s">
        <v>22</v>
      </c>
      <c r="B5" s="74" t="s">
        <v>176</v>
      </c>
      <c r="C5" s="302">
        <v>1</v>
      </c>
      <c r="D5" s="303">
        <f t="shared" si="0"/>
        <v>0</v>
      </c>
      <c r="E5" s="292">
        <v>0</v>
      </c>
      <c r="F5" s="292">
        <v>0</v>
      </c>
      <c r="G5" s="292">
        <v>0</v>
      </c>
      <c r="H5" s="292">
        <v>0</v>
      </c>
      <c r="I5" s="294">
        <v>1</v>
      </c>
      <c r="J5" s="301"/>
      <c r="K5" s="248" t="s">
        <v>232</v>
      </c>
    </row>
    <row r="6" spans="1:17" ht="23.25">
      <c r="A6" s="74" t="s">
        <v>22</v>
      </c>
      <c r="B6" s="74" t="s">
        <v>214</v>
      </c>
      <c r="C6" s="302">
        <v>0</v>
      </c>
      <c r="D6" s="303">
        <f t="shared" si="0"/>
        <v>0</v>
      </c>
      <c r="E6" s="292">
        <v>0</v>
      </c>
      <c r="F6" s="292">
        <v>0</v>
      </c>
      <c r="G6" s="292">
        <v>0</v>
      </c>
      <c r="H6" s="292">
        <v>0</v>
      </c>
      <c r="I6" s="302">
        <v>0</v>
      </c>
      <c r="J6" s="301"/>
      <c r="K6" s="249" t="s">
        <v>233</v>
      </c>
    </row>
    <row r="7" spans="1:17" ht="23.25">
      <c r="A7" s="74" t="s">
        <v>22</v>
      </c>
      <c r="B7" s="74" t="s">
        <v>234</v>
      </c>
      <c r="C7" s="302">
        <v>0</v>
      </c>
      <c r="D7" s="303">
        <f t="shared" si="0"/>
        <v>0</v>
      </c>
      <c r="E7" s="292">
        <v>0</v>
      </c>
      <c r="F7" s="292">
        <v>0</v>
      </c>
      <c r="G7" s="292">
        <v>0</v>
      </c>
      <c r="H7" s="292">
        <v>0</v>
      </c>
      <c r="I7" s="302">
        <v>0</v>
      </c>
      <c r="J7" s="301"/>
      <c r="K7" s="257" t="s">
        <v>235</v>
      </c>
    </row>
    <row r="8" spans="1:17" ht="23.25">
      <c r="A8" s="74" t="s">
        <v>22</v>
      </c>
      <c r="B8" s="74" t="s">
        <v>223</v>
      </c>
      <c r="C8" s="302">
        <v>2</v>
      </c>
      <c r="D8" s="303">
        <f t="shared" si="0"/>
        <v>1</v>
      </c>
      <c r="E8" s="292">
        <v>1</v>
      </c>
      <c r="F8" s="292">
        <v>0</v>
      </c>
      <c r="G8" s="292">
        <v>0</v>
      </c>
      <c r="H8" s="292">
        <v>0</v>
      </c>
      <c r="I8" s="295">
        <v>2</v>
      </c>
      <c r="J8" s="301"/>
    </row>
    <row r="9" spans="1:17" ht="23.25">
      <c r="A9" s="74" t="s">
        <v>22</v>
      </c>
      <c r="B9" s="74" t="s">
        <v>236</v>
      </c>
      <c r="C9" s="302">
        <v>0</v>
      </c>
      <c r="D9" s="303">
        <f t="shared" si="0"/>
        <v>0</v>
      </c>
      <c r="E9" s="292">
        <v>0</v>
      </c>
      <c r="F9" s="292">
        <v>0</v>
      </c>
      <c r="G9" s="292">
        <v>0</v>
      </c>
      <c r="H9" s="292">
        <v>0</v>
      </c>
      <c r="I9" s="302">
        <v>0</v>
      </c>
      <c r="J9" s="301"/>
    </row>
    <row r="10" spans="1:17" ht="23.25">
      <c r="A10" s="74" t="s">
        <v>22</v>
      </c>
      <c r="B10" s="74" t="s">
        <v>237</v>
      </c>
      <c r="C10" s="302">
        <v>0</v>
      </c>
      <c r="D10" s="303">
        <f t="shared" si="0"/>
        <v>0</v>
      </c>
      <c r="E10" s="292">
        <v>0</v>
      </c>
      <c r="F10" s="292">
        <v>0</v>
      </c>
      <c r="G10" s="292">
        <v>0</v>
      </c>
      <c r="H10" s="292">
        <v>0</v>
      </c>
      <c r="I10" s="302">
        <v>0</v>
      </c>
      <c r="J10" s="301"/>
    </row>
    <row r="11" spans="1:17" ht="23.25">
      <c r="A11" s="74" t="s">
        <v>22</v>
      </c>
      <c r="B11" s="74" t="s">
        <v>175</v>
      </c>
      <c r="C11" s="302">
        <v>0</v>
      </c>
      <c r="D11" s="303">
        <f t="shared" si="0"/>
        <v>1</v>
      </c>
      <c r="E11" s="292">
        <v>0</v>
      </c>
      <c r="F11" s="292">
        <v>1</v>
      </c>
      <c r="G11" s="292">
        <v>0</v>
      </c>
      <c r="H11" s="292">
        <v>0</v>
      </c>
      <c r="I11" s="295">
        <v>2</v>
      </c>
      <c r="J11" s="301"/>
    </row>
    <row r="12" spans="1:17" ht="23.25">
      <c r="A12" s="74" t="s">
        <v>22</v>
      </c>
      <c r="B12" s="74" t="s">
        <v>238</v>
      </c>
      <c r="C12" s="302">
        <v>0</v>
      </c>
      <c r="D12" s="303">
        <f t="shared" si="0"/>
        <v>0</v>
      </c>
      <c r="E12" s="292">
        <v>0</v>
      </c>
      <c r="F12" s="292">
        <v>0</v>
      </c>
      <c r="G12" s="292">
        <v>0</v>
      </c>
      <c r="H12" s="292">
        <v>0</v>
      </c>
      <c r="I12" s="302">
        <v>0</v>
      </c>
      <c r="J12" s="301"/>
    </row>
    <row r="13" spans="1:17" ht="23.25">
      <c r="A13" s="74" t="s">
        <v>22</v>
      </c>
      <c r="B13" s="74" t="s">
        <v>224</v>
      </c>
      <c r="C13" s="302">
        <v>0</v>
      </c>
      <c r="D13" s="303">
        <f t="shared" si="0"/>
        <v>0</v>
      </c>
      <c r="E13" s="292">
        <v>0</v>
      </c>
      <c r="F13" s="292">
        <v>0</v>
      </c>
      <c r="G13" s="292">
        <v>0</v>
      </c>
      <c r="H13" s="292">
        <v>0</v>
      </c>
      <c r="I13" s="302">
        <v>0</v>
      </c>
      <c r="J13" s="301"/>
    </row>
    <row r="14" spans="1:17" ht="23.25">
      <c r="A14" s="74" t="s">
        <v>22</v>
      </c>
      <c r="B14" s="74" t="s">
        <v>202</v>
      </c>
      <c r="C14" s="302">
        <v>1</v>
      </c>
      <c r="D14" s="303">
        <f t="shared" si="0"/>
        <v>0</v>
      </c>
      <c r="E14" s="292">
        <v>0</v>
      </c>
      <c r="F14" s="292">
        <v>0</v>
      </c>
      <c r="G14" s="292">
        <v>0</v>
      </c>
      <c r="H14" s="292">
        <v>0</v>
      </c>
      <c r="I14" s="294">
        <v>1</v>
      </c>
      <c r="J14" s="301"/>
    </row>
    <row r="15" spans="1:17" ht="23.25">
      <c r="A15" s="74" t="s">
        <v>22</v>
      </c>
      <c r="B15" s="74" t="s">
        <v>239</v>
      </c>
      <c r="C15" s="302">
        <v>1</v>
      </c>
      <c r="D15" s="303">
        <f t="shared" si="0"/>
        <v>0</v>
      </c>
      <c r="E15" s="292">
        <v>0</v>
      </c>
      <c r="F15" s="292">
        <v>0</v>
      </c>
      <c r="G15" s="292">
        <v>0</v>
      </c>
      <c r="H15" s="292">
        <v>0</v>
      </c>
      <c r="I15" s="294">
        <v>1</v>
      </c>
      <c r="J15" s="301"/>
    </row>
    <row r="16" spans="1:17" ht="23.25">
      <c r="A16" s="74" t="s">
        <v>22</v>
      </c>
      <c r="B16" s="74" t="s">
        <v>225</v>
      </c>
      <c r="C16" s="302">
        <v>0</v>
      </c>
      <c r="D16" s="303">
        <f t="shared" si="0"/>
        <v>1</v>
      </c>
      <c r="E16" s="292">
        <v>1</v>
      </c>
      <c r="F16" s="292">
        <v>0</v>
      </c>
      <c r="G16" s="292">
        <v>0</v>
      </c>
      <c r="H16" s="292">
        <v>0</v>
      </c>
      <c r="I16" s="295">
        <v>2</v>
      </c>
      <c r="J16" s="301"/>
    </row>
    <row r="17" spans="1:10" ht="23.25">
      <c r="A17" s="74" t="s">
        <v>22</v>
      </c>
      <c r="B17" s="74" t="s">
        <v>240</v>
      </c>
      <c r="C17" s="302">
        <v>0</v>
      </c>
      <c r="D17" s="303">
        <f t="shared" si="0"/>
        <v>0</v>
      </c>
      <c r="E17" s="292">
        <v>0</v>
      </c>
      <c r="F17" s="292">
        <v>0</v>
      </c>
      <c r="G17" s="292">
        <v>0</v>
      </c>
      <c r="H17" s="292">
        <v>0</v>
      </c>
      <c r="I17" s="302">
        <v>0</v>
      </c>
      <c r="J17" s="301"/>
    </row>
    <row r="18" spans="1:10" ht="23.25">
      <c r="A18" s="74" t="s">
        <v>24</v>
      </c>
      <c r="B18" s="74" t="s">
        <v>24</v>
      </c>
      <c r="C18" s="302">
        <v>0</v>
      </c>
      <c r="D18" s="303">
        <f t="shared" si="0"/>
        <v>1</v>
      </c>
      <c r="E18" s="292">
        <v>0</v>
      </c>
      <c r="F18" s="292">
        <v>1</v>
      </c>
      <c r="G18" s="292">
        <v>0</v>
      </c>
      <c r="H18" s="292">
        <v>0</v>
      </c>
      <c r="I18" s="295">
        <v>2</v>
      </c>
      <c r="J18" s="301"/>
    </row>
    <row r="19" spans="1:10" ht="23.25">
      <c r="A19" s="74" t="s">
        <v>24</v>
      </c>
      <c r="B19" s="74" t="s">
        <v>183</v>
      </c>
      <c r="C19" s="302">
        <v>0</v>
      </c>
      <c r="D19" s="303">
        <f t="shared" si="0"/>
        <v>0</v>
      </c>
      <c r="E19" s="292">
        <v>0</v>
      </c>
      <c r="F19" s="292">
        <v>0</v>
      </c>
      <c r="G19" s="292">
        <v>0</v>
      </c>
      <c r="H19" s="292">
        <v>0</v>
      </c>
      <c r="I19" s="302">
        <v>0</v>
      </c>
      <c r="J19" s="301"/>
    </row>
    <row r="20" spans="1:10" ht="23.25">
      <c r="A20" s="74" t="s">
        <v>24</v>
      </c>
      <c r="B20" s="74" t="s">
        <v>241</v>
      </c>
      <c r="C20" s="302">
        <v>2</v>
      </c>
      <c r="D20" s="303">
        <f t="shared" si="0"/>
        <v>1</v>
      </c>
      <c r="E20" s="292">
        <v>0</v>
      </c>
      <c r="F20" s="292">
        <v>0</v>
      </c>
      <c r="G20" s="292">
        <v>1</v>
      </c>
      <c r="H20" s="292">
        <v>0</v>
      </c>
      <c r="I20" s="296">
        <v>3</v>
      </c>
      <c r="J20" s="301"/>
    </row>
    <row r="21" spans="1:10" ht="23.25">
      <c r="A21" s="74" t="s">
        <v>24</v>
      </c>
      <c r="B21" s="74" t="s">
        <v>217</v>
      </c>
      <c r="C21" s="302">
        <v>0</v>
      </c>
      <c r="D21" s="303">
        <f t="shared" si="0"/>
        <v>0</v>
      </c>
      <c r="E21" s="292">
        <v>0</v>
      </c>
      <c r="F21" s="292">
        <v>0</v>
      </c>
      <c r="G21" s="292">
        <v>0</v>
      </c>
      <c r="H21" s="292">
        <v>0</v>
      </c>
      <c r="I21" s="302">
        <v>0</v>
      </c>
      <c r="J21" s="301"/>
    </row>
    <row r="22" spans="1:10" ht="23.25">
      <c r="A22" s="74" t="s">
        <v>24</v>
      </c>
      <c r="B22" s="74" t="s">
        <v>242</v>
      </c>
      <c r="C22" s="302">
        <v>0</v>
      </c>
      <c r="D22" s="303">
        <f t="shared" si="0"/>
        <v>8</v>
      </c>
      <c r="E22" s="292">
        <v>1</v>
      </c>
      <c r="F22" s="292">
        <v>4</v>
      </c>
      <c r="G22" s="292">
        <v>3</v>
      </c>
      <c r="H22" s="292">
        <v>0</v>
      </c>
      <c r="I22" s="296">
        <v>3</v>
      </c>
      <c r="J22" s="301"/>
    </row>
    <row r="23" spans="1:10" ht="23.25">
      <c r="A23" s="74" t="s">
        <v>24</v>
      </c>
      <c r="B23" s="74" t="s">
        <v>243</v>
      </c>
      <c r="C23" s="302">
        <v>0</v>
      </c>
      <c r="D23" s="303">
        <f t="shared" si="0"/>
        <v>0</v>
      </c>
      <c r="E23" s="292">
        <v>0</v>
      </c>
      <c r="F23" s="292">
        <v>0</v>
      </c>
      <c r="G23" s="292">
        <v>0</v>
      </c>
      <c r="H23" s="292">
        <v>0</v>
      </c>
      <c r="I23" s="302">
        <v>0</v>
      </c>
      <c r="J23" s="301"/>
    </row>
    <row r="24" spans="1:10" ht="23.25">
      <c r="A24" s="74" t="s">
        <v>24</v>
      </c>
      <c r="B24" s="74" t="s">
        <v>224</v>
      </c>
      <c r="C24" s="302">
        <v>1</v>
      </c>
      <c r="D24" s="303">
        <f t="shared" si="0"/>
        <v>0</v>
      </c>
      <c r="E24" s="292">
        <v>0</v>
      </c>
      <c r="F24" s="292">
        <v>0</v>
      </c>
      <c r="G24" s="292">
        <v>0</v>
      </c>
      <c r="H24" s="292">
        <v>0</v>
      </c>
      <c r="I24" s="294">
        <v>1</v>
      </c>
      <c r="J24" s="301"/>
    </row>
    <row r="25" spans="1:10" ht="23.25">
      <c r="A25" s="74" t="s">
        <v>24</v>
      </c>
      <c r="B25" s="74" t="s">
        <v>192</v>
      </c>
      <c r="C25" s="302">
        <v>0</v>
      </c>
      <c r="D25" s="303">
        <f t="shared" si="0"/>
        <v>1</v>
      </c>
      <c r="E25" s="292">
        <v>0</v>
      </c>
      <c r="F25" s="292">
        <v>0</v>
      </c>
      <c r="G25" s="292">
        <v>1</v>
      </c>
      <c r="H25" s="292">
        <v>0</v>
      </c>
      <c r="I25" s="296">
        <v>3</v>
      </c>
      <c r="J25" s="301"/>
    </row>
    <row r="26" spans="1:10" ht="23.25">
      <c r="A26" s="74" t="s">
        <v>24</v>
      </c>
      <c r="B26" s="74" t="s">
        <v>219</v>
      </c>
      <c r="C26" s="302">
        <v>0</v>
      </c>
      <c r="D26" s="303">
        <f t="shared" si="0"/>
        <v>0</v>
      </c>
      <c r="E26" s="292">
        <v>0</v>
      </c>
      <c r="F26" s="292">
        <v>0</v>
      </c>
      <c r="G26" s="292">
        <v>0</v>
      </c>
      <c r="H26" s="292">
        <v>0</v>
      </c>
      <c r="I26" s="302">
        <v>0</v>
      </c>
      <c r="J26" s="301"/>
    </row>
    <row r="27" spans="1:10" ht="23.25">
      <c r="A27" s="74" t="s">
        <v>24</v>
      </c>
      <c r="B27" s="74" t="s">
        <v>180</v>
      </c>
      <c r="C27" s="302">
        <v>0</v>
      </c>
      <c r="D27" s="303">
        <f t="shared" si="0"/>
        <v>1</v>
      </c>
      <c r="E27" s="292">
        <v>1</v>
      </c>
      <c r="F27" s="292">
        <v>0</v>
      </c>
      <c r="G27" s="292">
        <v>0</v>
      </c>
      <c r="H27" s="292">
        <v>0</v>
      </c>
      <c r="I27" s="295">
        <v>2</v>
      </c>
      <c r="J27" s="301"/>
    </row>
    <row r="28" spans="1:10" ht="23.25">
      <c r="A28" s="74" t="s">
        <v>24</v>
      </c>
      <c r="B28" s="74" t="s">
        <v>244</v>
      </c>
      <c r="C28" s="302">
        <v>0</v>
      </c>
      <c r="D28" s="303">
        <f t="shared" si="0"/>
        <v>0</v>
      </c>
      <c r="E28" s="292">
        <v>0</v>
      </c>
      <c r="F28" s="292">
        <v>0</v>
      </c>
      <c r="G28" s="292">
        <v>0</v>
      </c>
      <c r="H28" s="292">
        <v>0</v>
      </c>
      <c r="I28" s="302">
        <v>0</v>
      </c>
      <c r="J28" s="301"/>
    </row>
    <row r="29" spans="1:10" ht="23.25">
      <c r="A29" s="74" t="s">
        <v>24</v>
      </c>
      <c r="B29" s="74" t="s">
        <v>182</v>
      </c>
      <c r="C29" s="302">
        <v>2</v>
      </c>
      <c r="D29" s="303">
        <f t="shared" si="0"/>
        <v>2</v>
      </c>
      <c r="E29" s="292">
        <v>0</v>
      </c>
      <c r="F29" s="292">
        <v>1</v>
      </c>
      <c r="G29" s="292">
        <v>0</v>
      </c>
      <c r="H29" s="292">
        <v>1</v>
      </c>
      <c r="I29" s="296">
        <v>3</v>
      </c>
      <c r="J29" s="301"/>
    </row>
    <row r="30" spans="1:10" ht="23.25">
      <c r="A30" s="74" t="s">
        <v>24</v>
      </c>
      <c r="B30" s="74" t="s">
        <v>195</v>
      </c>
      <c r="C30" s="302">
        <v>0</v>
      </c>
      <c r="D30" s="303">
        <f t="shared" si="0"/>
        <v>3</v>
      </c>
      <c r="E30" s="292">
        <v>0</v>
      </c>
      <c r="F30" s="292">
        <v>0</v>
      </c>
      <c r="G30" s="292">
        <v>3</v>
      </c>
      <c r="H30" s="292">
        <v>0</v>
      </c>
      <c r="I30" s="296">
        <v>3</v>
      </c>
      <c r="J30" s="301"/>
    </row>
    <row r="31" spans="1:10" ht="23.25">
      <c r="A31" s="74" t="s">
        <v>32</v>
      </c>
      <c r="B31" s="74" t="s">
        <v>245</v>
      </c>
      <c r="C31" s="302">
        <v>0</v>
      </c>
      <c r="D31" s="303">
        <f t="shared" si="0"/>
        <v>0</v>
      </c>
      <c r="E31" s="292">
        <v>0</v>
      </c>
      <c r="F31" s="292">
        <v>0</v>
      </c>
      <c r="G31" s="292">
        <v>0</v>
      </c>
      <c r="H31" s="292">
        <v>0</v>
      </c>
      <c r="I31" s="302">
        <v>0</v>
      </c>
      <c r="J31" s="301"/>
    </row>
    <row r="32" spans="1:10" ht="23.25">
      <c r="A32" s="74" t="s">
        <v>32</v>
      </c>
      <c r="B32" s="74" t="s">
        <v>191</v>
      </c>
      <c r="C32" s="302">
        <v>0</v>
      </c>
      <c r="D32" s="303">
        <f t="shared" si="0"/>
        <v>0</v>
      </c>
      <c r="E32" s="292">
        <v>0</v>
      </c>
      <c r="F32" s="292">
        <v>0</v>
      </c>
      <c r="G32" s="292">
        <v>0</v>
      </c>
      <c r="H32" s="292">
        <v>0</v>
      </c>
      <c r="I32" s="302">
        <v>0</v>
      </c>
      <c r="J32" s="301"/>
    </row>
    <row r="33" spans="1:10" ht="23.25">
      <c r="A33" s="74" t="s">
        <v>32</v>
      </c>
      <c r="B33" s="74" t="s">
        <v>193</v>
      </c>
      <c r="C33" s="302">
        <v>0</v>
      </c>
      <c r="D33" s="303">
        <f t="shared" si="0"/>
        <v>0</v>
      </c>
      <c r="E33" s="292">
        <v>0</v>
      </c>
      <c r="F33" s="292">
        <v>0</v>
      </c>
      <c r="G33" s="292">
        <v>0</v>
      </c>
      <c r="H33" s="292">
        <v>0</v>
      </c>
      <c r="I33" s="302">
        <v>0</v>
      </c>
      <c r="J33" s="301"/>
    </row>
    <row r="34" spans="1:10" ht="23.25">
      <c r="A34" s="74" t="s">
        <v>32</v>
      </c>
      <c r="B34" s="74" t="s">
        <v>246</v>
      </c>
      <c r="C34" s="302">
        <v>0</v>
      </c>
      <c r="D34" s="303">
        <f t="shared" si="0"/>
        <v>0</v>
      </c>
      <c r="E34" s="292">
        <v>0</v>
      </c>
      <c r="F34" s="292">
        <v>0</v>
      </c>
      <c r="G34" s="292">
        <v>0</v>
      </c>
      <c r="H34" s="292">
        <v>0</v>
      </c>
      <c r="I34" s="302">
        <v>0</v>
      </c>
      <c r="J34" s="301"/>
    </row>
    <row r="35" spans="1:10" ht="23.25">
      <c r="A35" s="74" t="s">
        <v>32</v>
      </c>
      <c r="B35" s="74" t="s">
        <v>247</v>
      </c>
      <c r="C35" s="302">
        <v>0</v>
      </c>
      <c r="D35" s="303">
        <f t="shared" si="0"/>
        <v>0</v>
      </c>
      <c r="E35" s="292">
        <v>0</v>
      </c>
      <c r="F35" s="292">
        <v>0</v>
      </c>
      <c r="G35" s="292">
        <v>0</v>
      </c>
      <c r="H35" s="292">
        <v>0</v>
      </c>
      <c r="I35" s="302">
        <v>0</v>
      </c>
      <c r="J35" s="301"/>
    </row>
    <row r="36" spans="1:10" ht="23.25">
      <c r="A36" s="74" t="s">
        <v>32</v>
      </c>
      <c r="B36" s="74" t="s">
        <v>248</v>
      </c>
      <c r="C36" s="302">
        <v>0</v>
      </c>
      <c r="D36" s="303">
        <f t="shared" si="0"/>
        <v>0</v>
      </c>
      <c r="E36" s="292">
        <v>0</v>
      </c>
      <c r="F36" s="292">
        <v>0</v>
      </c>
      <c r="G36" s="292">
        <v>0</v>
      </c>
      <c r="H36" s="292">
        <v>0</v>
      </c>
      <c r="I36" s="302">
        <v>0</v>
      </c>
      <c r="J36" s="301"/>
    </row>
    <row r="37" spans="1:10" ht="23.25">
      <c r="A37" s="74" t="s">
        <v>32</v>
      </c>
      <c r="B37" s="74" t="s">
        <v>249</v>
      </c>
      <c r="C37" s="302">
        <v>1</v>
      </c>
      <c r="D37" s="303">
        <f t="shared" si="0"/>
        <v>0</v>
      </c>
      <c r="E37" s="292">
        <v>0</v>
      </c>
      <c r="F37" s="292">
        <v>0</v>
      </c>
      <c r="G37" s="292">
        <v>0</v>
      </c>
      <c r="H37" s="292">
        <v>0</v>
      </c>
      <c r="I37" s="294">
        <v>1</v>
      </c>
      <c r="J37" s="301"/>
    </row>
    <row r="38" spans="1:10" ht="23.25">
      <c r="A38" s="74" t="s">
        <v>32</v>
      </c>
      <c r="B38" s="74" t="s">
        <v>250</v>
      </c>
      <c r="C38" s="302">
        <v>0</v>
      </c>
      <c r="D38" s="303">
        <f t="shared" si="0"/>
        <v>1</v>
      </c>
      <c r="E38" s="292">
        <v>0</v>
      </c>
      <c r="F38" s="292">
        <v>0</v>
      </c>
      <c r="G38" s="292">
        <v>1</v>
      </c>
      <c r="H38" s="292">
        <v>0</v>
      </c>
      <c r="I38" s="296">
        <v>3</v>
      </c>
      <c r="J38" s="301"/>
    </row>
    <row r="39" spans="1:10" ht="23.25">
      <c r="A39" s="74" t="s">
        <v>25</v>
      </c>
      <c r="B39" s="74" t="s">
        <v>251</v>
      </c>
      <c r="C39" s="302">
        <v>2</v>
      </c>
      <c r="D39" s="303">
        <f t="shared" si="0"/>
        <v>0</v>
      </c>
      <c r="E39" s="292">
        <v>0</v>
      </c>
      <c r="F39" s="292">
        <v>0</v>
      </c>
      <c r="G39" s="292">
        <v>0</v>
      </c>
      <c r="H39" s="292">
        <v>0</v>
      </c>
      <c r="I39" s="294">
        <v>1</v>
      </c>
      <c r="J39" s="301"/>
    </row>
    <row r="40" spans="1:10" ht="23.25">
      <c r="A40" s="74" t="s">
        <v>25</v>
      </c>
      <c r="B40" s="74" t="s">
        <v>252</v>
      </c>
      <c r="C40" s="302">
        <v>2</v>
      </c>
      <c r="D40" s="303">
        <f t="shared" si="0"/>
        <v>0</v>
      </c>
      <c r="E40" s="292">
        <v>0</v>
      </c>
      <c r="F40" s="292">
        <v>0</v>
      </c>
      <c r="G40" s="292">
        <v>0</v>
      </c>
      <c r="H40" s="292">
        <v>0</v>
      </c>
      <c r="I40" s="294">
        <v>1</v>
      </c>
      <c r="J40" s="301"/>
    </row>
    <row r="41" spans="1:10" ht="23.25">
      <c r="A41" s="74" t="s">
        <v>25</v>
      </c>
      <c r="B41" s="74" t="s">
        <v>253</v>
      </c>
      <c r="C41" s="302">
        <v>0</v>
      </c>
      <c r="D41" s="303">
        <f t="shared" si="0"/>
        <v>5</v>
      </c>
      <c r="E41" s="292">
        <v>1</v>
      </c>
      <c r="F41" s="292">
        <v>1</v>
      </c>
      <c r="G41" s="292">
        <v>3</v>
      </c>
      <c r="H41" s="292">
        <v>0</v>
      </c>
      <c r="I41" s="296">
        <v>3</v>
      </c>
      <c r="J41" s="301"/>
    </row>
    <row r="42" spans="1:10" ht="23.25">
      <c r="A42" s="74" t="s">
        <v>25</v>
      </c>
      <c r="B42" s="74" t="s">
        <v>254</v>
      </c>
      <c r="C42" s="302">
        <v>0</v>
      </c>
      <c r="D42" s="303">
        <f t="shared" si="0"/>
        <v>0</v>
      </c>
      <c r="E42" s="292">
        <v>0</v>
      </c>
      <c r="F42" s="292">
        <v>0</v>
      </c>
      <c r="G42" s="292">
        <v>0</v>
      </c>
      <c r="H42" s="292">
        <v>0</v>
      </c>
      <c r="I42" s="302">
        <v>0</v>
      </c>
      <c r="J42" s="301"/>
    </row>
    <row r="43" spans="1:10" ht="23.25">
      <c r="A43" s="74" t="s">
        <v>25</v>
      </c>
      <c r="B43" s="74" t="s">
        <v>255</v>
      </c>
      <c r="C43" s="302">
        <v>0</v>
      </c>
      <c r="D43" s="303">
        <f t="shared" si="0"/>
        <v>0</v>
      </c>
      <c r="E43" s="292">
        <v>0</v>
      </c>
      <c r="F43" s="292">
        <v>0</v>
      </c>
      <c r="G43" s="292">
        <v>0</v>
      </c>
      <c r="H43" s="292">
        <v>0</v>
      </c>
      <c r="I43" s="302">
        <v>0</v>
      </c>
      <c r="J43" s="301"/>
    </row>
    <row r="44" spans="1:10" ht="23.25">
      <c r="A44" s="74" t="s">
        <v>25</v>
      </c>
      <c r="B44" s="74" t="s">
        <v>256</v>
      </c>
      <c r="C44" s="302">
        <v>0</v>
      </c>
      <c r="D44" s="303">
        <f t="shared" si="0"/>
        <v>2</v>
      </c>
      <c r="E44" s="292">
        <v>2</v>
      </c>
      <c r="F44" s="292">
        <v>0</v>
      </c>
      <c r="G44" s="292">
        <v>0</v>
      </c>
      <c r="H44" s="292">
        <v>0</v>
      </c>
      <c r="I44" s="295">
        <v>2</v>
      </c>
      <c r="J44" s="301"/>
    </row>
    <row r="45" spans="1:10" ht="23.25">
      <c r="A45" s="74" t="s">
        <v>25</v>
      </c>
      <c r="B45" s="74" t="s">
        <v>257</v>
      </c>
      <c r="C45" s="302">
        <v>0</v>
      </c>
      <c r="D45" s="303">
        <f t="shared" si="0"/>
        <v>1</v>
      </c>
      <c r="E45" s="292">
        <v>0</v>
      </c>
      <c r="F45" s="292">
        <v>0</v>
      </c>
      <c r="G45" s="292">
        <v>1</v>
      </c>
      <c r="H45" s="292">
        <v>0</v>
      </c>
      <c r="I45" s="296">
        <v>3</v>
      </c>
      <c r="J45" s="301"/>
    </row>
    <row r="46" spans="1:10" ht="23.25">
      <c r="A46" s="74" t="s">
        <v>25</v>
      </c>
      <c r="B46" s="74" t="s">
        <v>258</v>
      </c>
      <c r="C46" s="302">
        <v>0</v>
      </c>
      <c r="D46" s="303">
        <f t="shared" si="0"/>
        <v>0</v>
      </c>
      <c r="E46" s="292">
        <v>0</v>
      </c>
      <c r="F46" s="292">
        <v>0</v>
      </c>
      <c r="G46" s="292">
        <v>0</v>
      </c>
      <c r="H46" s="292">
        <v>0</v>
      </c>
      <c r="I46" s="302">
        <v>0</v>
      </c>
      <c r="J46" s="301"/>
    </row>
    <row r="47" spans="1:10" ht="23.25">
      <c r="A47" s="74" t="s">
        <v>25</v>
      </c>
      <c r="B47" s="74" t="s">
        <v>259</v>
      </c>
      <c r="C47" s="302">
        <v>0</v>
      </c>
      <c r="D47" s="303">
        <f t="shared" si="0"/>
        <v>3</v>
      </c>
      <c r="E47" s="292">
        <v>0</v>
      </c>
      <c r="F47" s="292">
        <v>1</v>
      </c>
      <c r="G47" s="292">
        <v>2</v>
      </c>
      <c r="H47" s="292">
        <v>0</v>
      </c>
      <c r="I47" s="296">
        <v>3</v>
      </c>
      <c r="J47" s="301"/>
    </row>
    <row r="48" spans="1:10" ht="23.25">
      <c r="A48" s="74" t="s">
        <v>25</v>
      </c>
      <c r="B48" s="74" t="s">
        <v>260</v>
      </c>
      <c r="C48" s="302">
        <v>0</v>
      </c>
      <c r="D48" s="303">
        <f t="shared" si="0"/>
        <v>0</v>
      </c>
      <c r="E48" s="292">
        <v>0</v>
      </c>
      <c r="F48" s="292">
        <v>0</v>
      </c>
      <c r="G48" s="292">
        <v>0</v>
      </c>
      <c r="H48" s="292">
        <v>0</v>
      </c>
      <c r="I48" s="302">
        <v>0</v>
      </c>
      <c r="J48" s="301"/>
    </row>
    <row r="49" spans="1:10" ht="23.25">
      <c r="A49" s="74" t="s">
        <v>25</v>
      </c>
      <c r="B49" s="74" t="s">
        <v>261</v>
      </c>
      <c r="C49" s="302">
        <v>0</v>
      </c>
      <c r="D49" s="303">
        <f t="shared" si="0"/>
        <v>0</v>
      </c>
      <c r="E49" s="292">
        <v>0</v>
      </c>
      <c r="F49" s="292">
        <v>0</v>
      </c>
      <c r="G49" s="292">
        <v>0</v>
      </c>
      <c r="H49" s="292">
        <v>0</v>
      </c>
      <c r="I49" s="302">
        <v>0</v>
      </c>
      <c r="J49" s="301"/>
    </row>
    <row r="50" spans="1:10" ht="23.25">
      <c r="A50" s="74" t="s">
        <v>25</v>
      </c>
      <c r="B50" s="74" t="s">
        <v>262</v>
      </c>
      <c r="C50" s="302">
        <v>1</v>
      </c>
      <c r="D50" s="303">
        <f t="shared" si="0"/>
        <v>1</v>
      </c>
      <c r="E50" s="292">
        <v>0</v>
      </c>
      <c r="F50" s="292">
        <v>0</v>
      </c>
      <c r="G50" s="292">
        <v>1</v>
      </c>
      <c r="H50" s="292">
        <v>0</v>
      </c>
      <c r="I50" s="296">
        <v>3</v>
      </c>
      <c r="J50" s="301"/>
    </row>
    <row r="51" spans="1:10" ht="23.25">
      <c r="A51" s="74" t="s">
        <v>26</v>
      </c>
      <c r="B51" s="74" t="s">
        <v>203</v>
      </c>
      <c r="C51" s="302">
        <v>8</v>
      </c>
      <c r="D51" s="303">
        <f t="shared" si="0"/>
        <v>0</v>
      </c>
      <c r="E51" s="292">
        <v>0</v>
      </c>
      <c r="F51" s="292">
        <v>0</v>
      </c>
      <c r="G51" s="292">
        <v>0</v>
      </c>
      <c r="H51" s="292">
        <v>0</v>
      </c>
      <c r="I51" s="294">
        <v>1</v>
      </c>
      <c r="J51" s="301"/>
    </row>
    <row r="52" spans="1:10" ht="23.25">
      <c r="A52" s="74" t="s">
        <v>26</v>
      </c>
      <c r="B52" s="74" t="s">
        <v>188</v>
      </c>
      <c r="C52" s="302">
        <v>0</v>
      </c>
      <c r="D52" s="303">
        <f t="shared" si="0"/>
        <v>0</v>
      </c>
      <c r="E52" s="292">
        <v>0</v>
      </c>
      <c r="F52" s="292">
        <v>0</v>
      </c>
      <c r="G52" s="292">
        <v>0</v>
      </c>
      <c r="H52" s="292">
        <v>0</v>
      </c>
      <c r="I52" s="302">
        <v>0</v>
      </c>
      <c r="J52" s="301"/>
    </row>
    <row r="53" spans="1:10" ht="23.25">
      <c r="A53" s="74" t="s">
        <v>26</v>
      </c>
      <c r="B53" s="74" t="s">
        <v>226</v>
      </c>
      <c r="C53" s="302">
        <v>0</v>
      </c>
      <c r="D53" s="303">
        <f t="shared" si="0"/>
        <v>1</v>
      </c>
      <c r="E53" s="292">
        <v>1</v>
      </c>
      <c r="F53" s="292">
        <v>0</v>
      </c>
      <c r="G53" s="292">
        <v>0</v>
      </c>
      <c r="H53" s="292">
        <v>0</v>
      </c>
      <c r="I53" s="295">
        <v>2</v>
      </c>
      <c r="J53" s="301"/>
    </row>
    <row r="54" spans="1:10" ht="23.25">
      <c r="A54" s="74" t="s">
        <v>26</v>
      </c>
      <c r="B54" s="74" t="s">
        <v>26</v>
      </c>
      <c r="C54" s="302">
        <v>0</v>
      </c>
      <c r="D54" s="303">
        <f t="shared" si="0"/>
        <v>0</v>
      </c>
      <c r="E54" s="292">
        <v>0</v>
      </c>
      <c r="F54" s="292">
        <v>0</v>
      </c>
      <c r="G54" s="292">
        <v>0</v>
      </c>
      <c r="H54" s="292">
        <v>0</v>
      </c>
      <c r="I54" s="302">
        <v>0</v>
      </c>
      <c r="J54" s="301"/>
    </row>
    <row r="55" spans="1:10" ht="23.25">
      <c r="A55" s="74" t="s">
        <v>26</v>
      </c>
      <c r="B55" s="74" t="s">
        <v>196</v>
      </c>
      <c r="C55" s="302">
        <v>0</v>
      </c>
      <c r="D55" s="303">
        <f t="shared" si="0"/>
        <v>2</v>
      </c>
      <c r="E55" s="292">
        <v>2</v>
      </c>
      <c r="F55" s="292">
        <v>0</v>
      </c>
      <c r="G55" s="292">
        <v>0</v>
      </c>
      <c r="H55" s="292">
        <v>0</v>
      </c>
      <c r="I55" s="295">
        <v>2</v>
      </c>
      <c r="J55" s="301"/>
    </row>
    <row r="56" spans="1:10" ht="23.25">
      <c r="A56" s="74" t="s">
        <v>26</v>
      </c>
      <c r="B56" s="74" t="s">
        <v>263</v>
      </c>
      <c r="C56" s="302">
        <v>0</v>
      </c>
      <c r="D56" s="303">
        <f t="shared" si="0"/>
        <v>0</v>
      </c>
      <c r="E56" s="292">
        <v>0</v>
      </c>
      <c r="F56" s="292">
        <v>0</v>
      </c>
      <c r="G56" s="292">
        <v>0</v>
      </c>
      <c r="H56" s="292">
        <v>0</v>
      </c>
      <c r="I56" s="302">
        <v>0</v>
      </c>
      <c r="J56" s="301"/>
    </row>
    <row r="57" spans="1:10" ht="23.25">
      <c r="A57" s="74" t="s">
        <v>26</v>
      </c>
      <c r="B57" s="74" t="s">
        <v>190</v>
      </c>
      <c r="C57" s="302">
        <v>3</v>
      </c>
      <c r="D57" s="303">
        <f t="shared" si="0"/>
        <v>7</v>
      </c>
      <c r="E57" s="292">
        <v>5</v>
      </c>
      <c r="F57" s="292">
        <v>1</v>
      </c>
      <c r="G57" s="292">
        <v>1</v>
      </c>
      <c r="H57" s="292">
        <v>0</v>
      </c>
      <c r="I57" s="296">
        <v>3</v>
      </c>
      <c r="J57" s="301"/>
    </row>
    <row r="58" spans="1:10" ht="23.25">
      <c r="A58" s="74" t="s">
        <v>26</v>
      </c>
      <c r="B58" s="74" t="s">
        <v>264</v>
      </c>
      <c r="C58" s="302">
        <v>0</v>
      </c>
      <c r="D58" s="303">
        <f t="shared" si="0"/>
        <v>3</v>
      </c>
      <c r="E58" s="292">
        <v>0</v>
      </c>
      <c r="F58" s="292">
        <v>3</v>
      </c>
      <c r="G58" s="292">
        <v>0</v>
      </c>
      <c r="H58" s="292">
        <v>0</v>
      </c>
      <c r="I58" s="295">
        <v>2</v>
      </c>
      <c r="J58" s="301"/>
    </row>
    <row r="59" spans="1:10" ht="23.25">
      <c r="A59" s="74" t="s">
        <v>26</v>
      </c>
      <c r="B59" s="74" t="s">
        <v>166</v>
      </c>
      <c r="C59" s="302">
        <v>1</v>
      </c>
      <c r="D59" s="303">
        <f t="shared" si="0"/>
        <v>1</v>
      </c>
      <c r="E59" s="292">
        <v>0</v>
      </c>
      <c r="F59" s="292">
        <v>0</v>
      </c>
      <c r="G59" s="292">
        <v>1</v>
      </c>
      <c r="H59" s="292">
        <v>0</v>
      </c>
      <c r="I59" s="296">
        <v>3</v>
      </c>
      <c r="J59" s="301"/>
    </row>
    <row r="60" spans="1:10" ht="23.25">
      <c r="A60" s="74" t="s">
        <v>26</v>
      </c>
      <c r="B60" s="74" t="s">
        <v>265</v>
      </c>
      <c r="C60" s="302">
        <v>0</v>
      </c>
      <c r="D60" s="303">
        <f t="shared" si="0"/>
        <v>0</v>
      </c>
      <c r="E60" s="292">
        <v>0</v>
      </c>
      <c r="F60" s="292">
        <v>0</v>
      </c>
      <c r="G60" s="292">
        <v>0</v>
      </c>
      <c r="H60" s="292">
        <v>0</v>
      </c>
      <c r="I60" s="302">
        <v>0</v>
      </c>
      <c r="J60" s="301"/>
    </row>
    <row r="61" spans="1:10" ht="23.25">
      <c r="A61" s="74" t="s">
        <v>26</v>
      </c>
      <c r="B61" s="74" t="s">
        <v>266</v>
      </c>
      <c r="C61" s="302">
        <v>0</v>
      </c>
      <c r="D61" s="303">
        <f t="shared" si="0"/>
        <v>2</v>
      </c>
      <c r="E61" s="292">
        <v>0</v>
      </c>
      <c r="F61" s="292">
        <v>1</v>
      </c>
      <c r="G61" s="292">
        <v>1</v>
      </c>
      <c r="H61" s="292">
        <v>0</v>
      </c>
      <c r="I61" s="296">
        <v>3</v>
      </c>
      <c r="J61" s="301"/>
    </row>
    <row r="62" spans="1:10" ht="23.25">
      <c r="A62" s="74" t="s">
        <v>26</v>
      </c>
      <c r="B62" s="74" t="s">
        <v>33</v>
      </c>
      <c r="C62" s="302">
        <v>0</v>
      </c>
      <c r="D62" s="303">
        <f t="shared" si="0"/>
        <v>0</v>
      </c>
      <c r="E62" s="292">
        <v>0</v>
      </c>
      <c r="F62" s="292">
        <v>0</v>
      </c>
      <c r="G62" s="292">
        <v>0</v>
      </c>
      <c r="H62" s="292">
        <v>0</v>
      </c>
      <c r="I62" s="302">
        <v>0</v>
      </c>
      <c r="J62" s="301"/>
    </row>
    <row r="63" spans="1:10" ht="23.25">
      <c r="A63" s="74" t="s">
        <v>27</v>
      </c>
      <c r="B63" s="74" t="s">
        <v>27</v>
      </c>
      <c r="C63" s="302">
        <v>0</v>
      </c>
      <c r="D63" s="303">
        <f t="shared" si="0"/>
        <v>0</v>
      </c>
      <c r="E63" s="292">
        <v>0</v>
      </c>
      <c r="F63" s="292">
        <v>0</v>
      </c>
      <c r="G63" s="292">
        <v>0</v>
      </c>
      <c r="H63" s="292">
        <v>0</v>
      </c>
      <c r="I63" s="302">
        <v>0</v>
      </c>
      <c r="J63" s="301"/>
    </row>
    <row r="64" spans="1:10" ht="23.25">
      <c r="A64" s="74" t="s">
        <v>27</v>
      </c>
      <c r="B64" s="74" t="s">
        <v>267</v>
      </c>
      <c r="C64" s="302">
        <v>0</v>
      </c>
      <c r="D64" s="303">
        <f t="shared" si="0"/>
        <v>0</v>
      </c>
      <c r="E64" s="292">
        <v>0</v>
      </c>
      <c r="F64" s="292">
        <v>0</v>
      </c>
      <c r="G64" s="292">
        <v>0</v>
      </c>
      <c r="H64" s="292">
        <v>0</v>
      </c>
      <c r="I64" s="302">
        <v>0</v>
      </c>
      <c r="J64" s="301"/>
    </row>
    <row r="65" spans="1:10" ht="23.25">
      <c r="A65" s="74" t="s">
        <v>27</v>
      </c>
      <c r="B65" s="74" t="s">
        <v>268</v>
      </c>
      <c r="C65" s="302">
        <v>0</v>
      </c>
      <c r="D65" s="303">
        <f t="shared" si="0"/>
        <v>0</v>
      </c>
      <c r="E65" s="292">
        <v>0</v>
      </c>
      <c r="F65" s="292">
        <v>0</v>
      </c>
      <c r="G65" s="292">
        <v>0</v>
      </c>
      <c r="H65" s="292">
        <v>0</v>
      </c>
      <c r="I65" s="302">
        <v>0</v>
      </c>
      <c r="J65" s="301"/>
    </row>
    <row r="66" spans="1:10" ht="23.25">
      <c r="A66" s="74" t="s">
        <v>27</v>
      </c>
      <c r="B66" s="74" t="s">
        <v>167</v>
      </c>
      <c r="C66" s="302">
        <v>0</v>
      </c>
      <c r="D66" s="303">
        <f t="shared" si="0"/>
        <v>0</v>
      </c>
      <c r="E66" s="292">
        <v>0</v>
      </c>
      <c r="F66" s="292">
        <v>0</v>
      </c>
      <c r="G66" s="292">
        <v>0</v>
      </c>
      <c r="H66" s="292">
        <v>0</v>
      </c>
      <c r="I66" s="302">
        <v>0</v>
      </c>
      <c r="J66" s="301"/>
    </row>
    <row r="67" spans="1:10" ht="23.25">
      <c r="A67" s="74" t="s">
        <v>27</v>
      </c>
      <c r="B67" s="74" t="s">
        <v>218</v>
      </c>
      <c r="C67" s="302">
        <v>0</v>
      </c>
      <c r="D67" s="303">
        <f t="shared" si="0"/>
        <v>0</v>
      </c>
      <c r="E67" s="292">
        <v>0</v>
      </c>
      <c r="F67" s="292">
        <v>0</v>
      </c>
      <c r="G67" s="292">
        <v>0</v>
      </c>
      <c r="H67" s="292">
        <v>0</v>
      </c>
      <c r="I67" s="302">
        <v>0</v>
      </c>
      <c r="J67" s="301"/>
    </row>
    <row r="68" spans="1:10" ht="23.25">
      <c r="A68" s="74" t="s">
        <v>27</v>
      </c>
      <c r="B68" s="74" t="s">
        <v>208</v>
      </c>
      <c r="C68" s="302">
        <v>0</v>
      </c>
      <c r="D68" s="303">
        <f t="shared" ref="D68:D131" si="1">E68+F68+G68+H68</f>
        <v>0</v>
      </c>
      <c r="E68" s="292">
        <v>0</v>
      </c>
      <c r="F68" s="292">
        <v>0</v>
      </c>
      <c r="G68" s="292">
        <v>0</v>
      </c>
      <c r="H68" s="292">
        <v>0</v>
      </c>
      <c r="I68" s="302">
        <v>0</v>
      </c>
      <c r="J68" s="301"/>
    </row>
    <row r="69" spans="1:10" ht="23.25">
      <c r="A69" s="74" t="s">
        <v>27</v>
      </c>
      <c r="B69" s="74" t="s">
        <v>205</v>
      </c>
      <c r="C69" s="302">
        <v>0</v>
      </c>
      <c r="D69" s="303">
        <f t="shared" si="1"/>
        <v>10</v>
      </c>
      <c r="E69" s="292">
        <v>1</v>
      </c>
      <c r="F69" s="292">
        <v>1</v>
      </c>
      <c r="G69" s="292">
        <v>6</v>
      </c>
      <c r="H69" s="292">
        <v>2</v>
      </c>
      <c r="I69" s="296">
        <v>3</v>
      </c>
      <c r="J69" s="301"/>
    </row>
    <row r="70" spans="1:10" ht="23.25">
      <c r="A70" s="74" t="s">
        <v>27</v>
      </c>
      <c r="B70" s="74" t="s">
        <v>35</v>
      </c>
      <c r="C70" s="302">
        <v>0</v>
      </c>
      <c r="D70" s="303">
        <f t="shared" si="1"/>
        <v>0</v>
      </c>
      <c r="E70" s="292">
        <v>0</v>
      </c>
      <c r="F70" s="292">
        <v>0</v>
      </c>
      <c r="G70" s="292">
        <v>0</v>
      </c>
      <c r="H70" s="292">
        <v>0</v>
      </c>
      <c r="I70" s="302">
        <v>0</v>
      </c>
      <c r="J70" s="301"/>
    </row>
    <row r="71" spans="1:10" ht="23.25">
      <c r="A71" s="74" t="s">
        <v>27</v>
      </c>
      <c r="B71" s="74" t="s">
        <v>207</v>
      </c>
      <c r="C71" s="302">
        <v>0</v>
      </c>
      <c r="D71" s="303">
        <f t="shared" si="1"/>
        <v>0</v>
      </c>
      <c r="E71" s="292">
        <v>0</v>
      </c>
      <c r="F71" s="292">
        <v>0</v>
      </c>
      <c r="G71" s="292">
        <v>0</v>
      </c>
      <c r="H71" s="292">
        <v>0</v>
      </c>
      <c r="I71" s="302">
        <v>0</v>
      </c>
      <c r="J71" s="301"/>
    </row>
    <row r="72" spans="1:10" ht="23.25">
      <c r="A72" s="74" t="s">
        <v>27</v>
      </c>
      <c r="B72" s="74" t="s">
        <v>269</v>
      </c>
      <c r="C72" s="302">
        <v>1</v>
      </c>
      <c r="D72" s="303">
        <f t="shared" si="1"/>
        <v>0</v>
      </c>
      <c r="E72" s="292">
        <v>0</v>
      </c>
      <c r="F72" s="292">
        <v>0</v>
      </c>
      <c r="G72" s="292">
        <v>0</v>
      </c>
      <c r="H72" s="292">
        <v>0</v>
      </c>
      <c r="I72" s="294">
        <v>1</v>
      </c>
      <c r="J72" s="301"/>
    </row>
    <row r="73" spans="1:10" ht="23.25">
      <c r="A73" s="74" t="s">
        <v>27</v>
      </c>
      <c r="B73" s="74" t="s">
        <v>227</v>
      </c>
      <c r="C73" s="302">
        <v>0</v>
      </c>
      <c r="D73" s="303">
        <f t="shared" si="1"/>
        <v>0</v>
      </c>
      <c r="E73" s="292">
        <v>0</v>
      </c>
      <c r="F73" s="292">
        <v>0</v>
      </c>
      <c r="G73" s="292">
        <v>0</v>
      </c>
      <c r="H73" s="292">
        <v>0</v>
      </c>
      <c r="I73" s="302">
        <v>0</v>
      </c>
      <c r="J73" s="301"/>
    </row>
    <row r="74" spans="1:10" ht="23.25">
      <c r="A74" s="74" t="s">
        <v>27</v>
      </c>
      <c r="B74" s="74" t="s">
        <v>270</v>
      </c>
      <c r="C74" s="302">
        <v>0</v>
      </c>
      <c r="D74" s="303">
        <f t="shared" si="1"/>
        <v>0</v>
      </c>
      <c r="E74" s="292">
        <v>0</v>
      </c>
      <c r="F74" s="292">
        <v>0</v>
      </c>
      <c r="G74" s="292">
        <v>0</v>
      </c>
      <c r="H74" s="292">
        <v>0</v>
      </c>
      <c r="I74" s="302">
        <v>0</v>
      </c>
      <c r="J74" s="301"/>
    </row>
    <row r="75" spans="1:10" ht="23.25">
      <c r="A75" s="74" t="s">
        <v>27</v>
      </c>
      <c r="B75" s="74" t="s">
        <v>271</v>
      </c>
      <c r="C75" s="302">
        <v>0</v>
      </c>
      <c r="D75" s="303">
        <f t="shared" si="1"/>
        <v>0</v>
      </c>
      <c r="E75" s="292">
        <v>0</v>
      </c>
      <c r="F75" s="292">
        <v>0</v>
      </c>
      <c r="G75" s="292">
        <v>0</v>
      </c>
      <c r="H75" s="292">
        <v>0</v>
      </c>
      <c r="I75" s="302">
        <v>0</v>
      </c>
      <c r="J75" s="301"/>
    </row>
    <row r="76" spans="1:10" ht="23.25">
      <c r="A76" s="74" t="s">
        <v>28</v>
      </c>
      <c r="B76" s="74" t="s">
        <v>272</v>
      </c>
      <c r="C76" s="302">
        <v>0</v>
      </c>
      <c r="D76" s="303">
        <f t="shared" si="1"/>
        <v>2</v>
      </c>
      <c r="E76" s="292">
        <v>2</v>
      </c>
      <c r="F76" s="292">
        <v>0</v>
      </c>
      <c r="G76" s="292">
        <v>0</v>
      </c>
      <c r="H76" s="292">
        <v>0</v>
      </c>
      <c r="I76" s="295">
        <v>2</v>
      </c>
      <c r="J76" s="301"/>
    </row>
    <row r="77" spans="1:10" ht="23.25">
      <c r="A77" s="74" t="s">
        <v>28</v>
      </c>
      <c r="B77" s="74" t="s">
        <v>215</v>
      </c>
      <c r="C77" s="302">
        <v>0</v>
      </c>
      <c r="D77" s="303">
        <f t="shared" si="1"/>
        <v>0</v>
      </c>
      <c r="E77" s="292">
        <v>0</v>
      </c>
      <c r="F77" s="292">
        <v>0</v>
      </c>
      <c r="G77" s="292">
        <v>0</v>
      </c>
      <c r="H77" s="292">
        <v>0</v>
      </c>
      <c r="I77" s="302">
        <v>0</v>
      </c>
      <c r="J77" s="301"/>
    </row>
    <row r="78" spans="1:10" ht="23.25">
      <c r="A78" s="74" t="s">
        <v>28</v>
      </c>
      <c r="B78" s="74" t="s">
        <v>273</v>
      </c>
      <c r="C78" s="302">
        <v>0</v>
      </c>
      <c r="D78" s="303">
        <f t="shared" si="1"/>
        <v>5</v>
      </c>
      <c r="E78" s="292">
        <v>0</v>
      </c>
      <c r="F78" s="292">
        <v>3</v>
      </c>
      <c r="G78" s="292">
        <v>2</v>
      </c>
      <c r="H78" s="292">
        <v>0</v>
      </c>
      <c r="I78" s="296">
        <v>3</v>
      </c>
      <c r="J78" s="301"/>
    </row>
    <row r="79" spans="1:10" ht="23.25">
      <c r="A79" s="74" t="s">
        <v>28</v>
      </c>
      <c r="B79" s="74" t="s">
        <v>177</v>
      </c>
      <c r="C79" s="302">
        <v>0</v>
      </c>
      <c r="D79" s="303">
        <f t="shared" si="1"/>
        <v>0</v>
      </c>
      <c r="E79" s="292">
        <v>0</v>
      </c>
      <c r="F79" s="292">
        <v>0</v>
      </c>
      <c r="G79" s="292">
        <v>0</v>
      </c>
      <c r="H79" s="292">
        <v>0</v>
      </c>
      <c r="I79" s="302">
        <v>0</v>
      </c>
      <c r="J79" s="301"/>
    </row>
    <row r="80" spans="1:10" ht="23.25">
      <c r="A80" s="74" t="s">
        <v>28</v>
      </c>
      <c r="B80" s="74" t="s">
        <v>189</v>
      </c>
      <c r="C80" s="302">
        <v>1</v>
      </c>
      <c r="D80" s="303">
        <f t="shared" si="1"/>
        <v>0</v>
      </c>
      <c r="E80" s="292">
        <v>0</v>
      </c>
      <c r="F80" s="292">
        <v>0</v>
      </c>
      <c r="G80" s="292">
        <v>0</v>
      </c>
      <c r="H80" s="292">
        <v>0</v>
      </c>
      <c r="I80" s="294">
        <v>1</v>
      </c>
      <c r="J80" s="301"/>
    </row>
    <row r="81" spans="1:10" ht="23.25">
      <c r="A81" s="74" t="s">
        <v>28</v>
      </c>
      <c r="B81" s="74" t="s">
        <v>206</v>
      </c>
      <c r="C81" s="302">
        <v>0</v>
      </c>
      <c r="D81" s="303">
        <f t="shared" si="1"/>
        <v>0</v>
      </c>
      <c r="E81" s="292">
        <v>0</v>
      </c>
      <c r="F81" s="292">
        <v>0</v>
      </c>
      <c r="G81" s="292">
        <v>0</v>
      </c>
      <c r="H81" s="292">
        <v>0</v>
      </c>
      <c r="I81" s="302">
        <v>0</v>
      </c>
      <c r="J81" s="301"/>
    </row>
    <row r="82" spans="1:10" ht="23.25">
      <c r="A82" s="74" t="s">
        <v>28</v>
      </c>
      <c r="B82" s="74" t="s">
        <v>274</v>
      </c>
      <c r="C82" s="302">
        <v>0</v>
      </c>
      <c r="D82" s="303">
        <f t="shared" si="1"/>
        <v>1</v>
      </c>
      <c r="E82" s="292">
        <v>0</v>
      </c>
      <c r="F82" s="292">
        <v>0</v>
      </c>
      <c r="G82" s="292">
        <v>0</v>
      </c>
      <c r="H82" s="292">
        <v>1</v>
      </c>
      <c r="I82" s="296">
        <v>3</v>
      </c>
      <c r="J82" s="301"/>
    </row>
    <row r="83" spans="1:10" ht="23.25">
      <c r="A83" s="74" t="s">
        <v>28</v>
      </c>
      <c r="B83" s="74" t="s">
        <v>275</v>
      </c>
      <c r="C83" s="302">
        <v>0</v>
      </c>
      <c r="D83" s="303">
        <f t="shared" si="1"/>
        <v>0</v>
      </c>
      <c r="E83" s="292">
        <v>0</v>
      </c>
      <c r="F83" s="292">
        <v>0</v>
      </c>
      <c r="G83" s="292">
        <v>0</v>
      </c>
      <c r="H83" s="292">
        <v>0</v>
      </c>
      <c r="I83" s="302">
        <v>0</v>
      </c>
      <c r="J83" s="301"/>
    </row>
    <row r="84" spans="1:10" ht="23.25">
      <c r="A84" s="74" t="s">
        <v>28</v>
      </c>
      <c r="B84" s="74" t="s">
        <v>276</v>
      </c>
      <c r="C84" s="302">
        <v>0</v>
      </c>
      <c r="D84" s="303">
        <f t="shared" si="1"/>
        <v>0</v>
      </c>
      <c r="E84" s="292">
        <v>0</v>
      </c>
      <c r="F84" s="292">
        <v>0</v>
      </c>
      <c r="G84" s="292">
        <v>0</v>
      </c>
      <c r="H84" s="292">
        <v>0</v>
      </c>
      <c r="I84" s="302">
        <v>0</v>
      </c>
      <c r="J84" s="301"/>
    </row>
    <row r="85" spans="1:10" ht="23.25">
      <c r="A85" s="74" t="s">
        <v>28</v>
      </c>
      <c r="B85" s="74" t="s">
        <v>277</v>
      </c>
      <c r="C85" s="302">
        <v>1</v>
      </c>
      <c r="D85" s="303">
        <f t="shared" si="1"/>
        <v>0</v>
      </c>
      <c r="E85" s="292">
        <v>0</v>
      </c>
      <c r="F85" s="292">
        <v>0</v>
      </c>
      <c r="G85" s="292">
        <v>0</v>
      </c>
      <c r="H85" s="292">
        <v>0</v>
      </c>
      <c r="I85" s="294">
        <v>1</v>
      </c>
      <c r="J85" s="301"/>
    </row>
    <row r="86" spans="1:10" ht="23.25">
      <c r="A86" s="74" t="s">
        <v>28</v>
      </c>
      <c r="B86" s="74" t="s">
        <v>278</v>
      </c>
      <c r="C86" s="302">
        <v>0</v>
      </c>
      <c r="D86" s="303">
        <f t="shared" si="1"/>
        <v>0</v>
      </c>
      <c r="E86" s="292">
        <v>0</v>
      </c>
      <c r="F86" s="292">
        <v>0</v>
      </c>
      <c r="G86" s="292">
        <v>0</v>
      </c>
      <c r="H86" s="292">
        <v>0</v>
      </c>
      <c r="I86" s="302">
        <v>0</v>
      </c>
      <c r="J86" s="301"/>
    </row>
    <row r="87" spans="1:10" ht="23.25">
      <c r="A87" s="74" t="s">
        <v>28</v>
      </c>
      <c r="B87" s="74" t="s">
        <v>279</v>
      </c>
      <c r="C87" s="302">
        <v>1</v>
      </c>
      <c r="D87" s="303">
        <f t="shared" si="1"/>
        <v>0</v>
      </c>
      <c r="E87" s="292">
        <v>0</v>
      </c>
      <c r="F87" s="292">
        <v>0</v>
      </c>
      <c r="G87" s="292">
        <v>0</v>
      </c>
      <c r="H87" s="292">
        <v>0</v>
      </c>
      <c r="I87" s="294">
        <v>1</v>
      </c>
      <c r="J87" s="301"/>
    </row>
    <row r="88" spans="1:10" ht="23.25">
      <c r="A88" s="74" t="s">
        <v>28</v>
      </c>
      <c r="B88" s="74" t="s">
        <v>280</v>
      </c>
      <c r="C88" s="302">
        <v>0</v>
      </c>
      <c r="D88" s="303">
        <f t="shared" si="1"/>
        <v>0</v>
      </c>
      <c r="E88" s="292">
        <v>0</v>
      </c>
      <c r="F88" s="292">
        <v>0</v>
      </c>
      <c r="G88" s="292">
        <v>0</v>
      </c>
      <c r="H88" s="292">
        <v>0</v>
      </c>
      <c r="I88" s="302">
        <v>0</v>
      </c>
      <c r="J88" s="301"/>
    </row>
    <row r="89" spans="1:10" ht="23.25">
      <c r="A89" s="74" t="s">
        <v>28</v>
      </c>
      <c r="B89" s="74" t="s">
        <v>281</v>
      </c>
      <c r="C89" s="302">
        <v>0</v>
      </c>
      <c r="D89" s="303">
        <f t="shared" si="1"/>
        <v>0</v>
      </c>
      <c r="E89" s="292">
        <v>0</v>
      </c>
      <c r="F89" s="292">
        <v>0</v>
      </c>
      <c r="G89" s="292">
        <v>0</v>
      </c>
      <c r="H89" s="292">
        <v>0</v>
      </c>
      <c r="I89" s="302">
        <v>0</v>
      </c>
      <c r="J89" s="301"/>
    </row>
    <row r="90" spans="1:10" ht="23.25">
      <c r="A90" s="74" t="s">
        <v>35</v>
      </c>
      <c r="B90" s="74" t="s">
        <v>282</v>
      </c>
      <c r="C90" s="302">
        <v>0</v>
      </c>
      <c r="D90" s="303">
        <f t="shared" si="1"/>
        <v>0</v>
      </c>
      <c r="E90" s="292">
        <v>0</v>
      </c>
      <c r="F90" s="292">
        <v>0</v>
      </c>
      <c r="G90" s="292">
        <v>0</v>
      </c>
      <c r="H90" s="292">
        <v>0</v>
      </c>
      <c r="I90" s="302">
        <v>0</v>
      </c>
      <c r="J90" s="301"/>
    </row>
    <row r="91" spans="1:10" ht="23.25">
      <c r="A91" s="74" t="s">
        <v>35</v>
      </c>
      <c r="B91" s="74" t="s">
        <v>283</v>
      </c>
      <c r="C91" s="302">
        <v>1</v>
      </c>
      <c r="D91" s="303">
        <f t="shared" si="1"/>
        <v>0</v>
      </c>
      <c r="E91" s="292">
        <v>0</v>
      </c>
      <c r="F91" s="292">
        <v>0</v>
      </c>
      <c r="G91" s="292">
        <v>0</v>
      </c>
      <c r="H91" s="292">
        <v>0</v>
      </c>
      <c r="I91" s="294">
        <v>1</v>
      </c>
      <c r="J91" s="301"/>
    </row>
    <row r="92" spans="1:10" ht="23.25">
      <c r="A92" s="74" t="s">
        <v>35</v>
      </c>
      <c r="B92" s="74" t="s">
        <v>284</v>
      </c>
      <c r="C92" s="302">
        <v>0</v>
      </c>
      <c r="D92" s="303">
        <f t="shared" si="1"/>
        <v>0</v>
      </c>
      <c r="E92" s="292">
        <v>0</v>
      </c>
      <c r="F92" s="292">
        <v>0</v>
      </c>
      <c r="G92" s="292">
        <v>0</v>
      </c>
      <c r="H92" s="292">
        <v>0</v>
      </c>
      <c r="I92" s="302">
        <v>0</v>
      </c>
      <c r="J92" s="301"/>
    </row>
    <row r="93" spans="1:10" ht="23.25">
      <c r="A93" s="74" t="s">
        <v>35</v>
      </c>
      <c r="B93" s="74" t="s">
        <v>285</v>
      </c>
      <c r="C93" s="302">
        <v>0</v>
      </c>
      <c r="D93" s="303">
        <f t="shared" si="1"/>
        <v>0</v>
      </c>
      <c r="E93" s="292">
        <v>0</v>
      </c>
      <c r="F93" s="292">
        <v>0</v>
      </c>
      <c r="G93" s="292">
        <v>0</v>
      </c>
      <c r="H93" s="292">
        <v>0</v>
      </c>
      <c r="I93" s="302">
        <v>0</v>
      </c>
      <c r="J93" s="301"/>
    </row>
    <row r="94" spans="1:10" ht="23.25">
      <c r="A94" s="74" t="s">
        <v>35</v>
      </c>
      <c r="B94" s="74" t="s">
        <v>286</v>
      </c>
      <c r="C94" s="302">
        <v>0</v>
      </c>
      <c r="D94" s="303">
        <f t="shared" si="1"/>
        <v>0</v>
      </c>
      <c r="E94" s="292">
        <v>0</v>
      </c>
      <c r="F94" s="292">
        <v>0</v>
      </c>
      <c r="G94" s="292">
        <v>0</v>
      </c>
      <c r="H94" s="292">
        <v>0</v>
      </c>
      <c r="I94" s="302">
        <v>0</v>
      </c>
      <c r="J94" s="301"/>
    </row>
    <row r="95" spans="1:10" ht="23.25">
      <c r="A95" s="74" t="s">
        <v>35</v>
      </c>
      <c r="B95" s="74" t="s">
        <v>287</v>
      </c>
      <c r="C95" s="302">
        <v>0</v>
      </c>
      <c r="D95" s="303">
        <f t="shared" si="1"/>
        <v>0</v>
      </c>
      <c r="E95" s="292">
        <v>0</v>
      </c>
      <c r="F95" s="292">
        <v>0</v>
      </c>
      <c r="G95" s="292">
        <v>0</v>
      </c>
      <c r="H95" s="292">
        <v>0</v>
      </c>
      <c r="I95" s="302">
        <v>0</v>
      </c>
      <c r="J95" s="301"/>
    </row>
    <row r="96" spans="1:10" ht="23.25">
      <c r="A96" s="74" t="s">
        <v>35</v>
      </c>
      <c r="B96" s="74" t="s">
        <v>288</v>
      </c>
      <c r="C96" s="302">
        <v>0</v>
      </c>
      <c r="D96" s="303">
        <f t="shared" si="1"/>
        <v>0</v>
      </c>
      <c r="E96" s="292">
        <v>0</v>
      </c>
      <c r="F96" s="292">
        <v>0</v>
      </c>
      <c r="G96" s="292">
        <v>0</v>
      </c>
      <c r="H96" s="292">
        <v>0</v>
      </c>
      <c r="I96" s="302">
        <v>0</v>
      </c>
      <c r="J96" s="301"/>
    </row>
    <row r="97" spans="1:10" ht="23.25">
      <c r="A97" s="74" t="s">
        <v>35</v>
      </c>
      <c r="B97" s="74" t="s">
        <v>289</v>
      </c>
      <c r="C97" s="302">
        <v>0</v>
      </c>
      <c r="D97" s="303">
        <f t="shared" si="1"/>
        <v>0</v>
      </c>
      <c r="E97" s="292">
        <v>0</v>
      </c>
      <c r="F97" s="292">
        <v>0</v>
      </c>
      <c r="G97" s="292">
        <v>0</v>
      </c>
      <c r="H97" s="292">
        <v>0</v>
      </c>
      <c r="I97" s="302">
        <v>0</v>
      </c>
      <c r="J97" s="301"/>
    </row>
    <row r="98" spans="1:10" ht="23.25">
      <c r="A98" s="74" t="s">
        <v>35</v>
      </c>
      <c r="B98" s="74" t="s">
        <v>290</v>
      </c>
      <c r="C98" s="302">
        <v>0</v>
      </c>
      <c r="D98" s="303">
        <f t="shared" si="1"/>
        <v>0</v>
      </c>
      <c r="E98" s="292">
        <v>0</v>
      </c>
      <c r="F98" s="292">
        <v>0</v>
      </c>
      <c r="G98" s="292">
        <v>0</v>
      </c>
      <c r="H98" s="292">
        <v>0</v>
      </c>
      <c r="I98" s="302">
        <v>0</v>
      </c>
      <c r="J98" s="301"/>
    </row>
    <row r="99" spans="1:10" ht="23.25">
      <c r="A99" s="74" t="s">
        <v>33</v>
      </c>
      <c r="B99" s="74" t="s">
        <v>33</v>
      </c>
      <c r="C99" s="302">
        <v>2</v>
      </c>
      <c r="D99" s="303">
        <f t="shared" si="1"/>
        <v>0</v>
      </c>
      <c r="E99" s="292">
        <v>0</v>
      </c>
      <c r="F99" s="292">
        <v>0</v>
      </c>
      <c r="G99" s="292">
        <v>0</v>
      </c>
      <c r="H99" s="292">
        <v>0</v>
      </c>
      <c r="I99" s="294">
        <v>1</v>
      </c>
      <c r="J99" s="301"/>
    </row>
    <row r="100" spans="1:10" ht="23.25">
      <c r="A100" s="74" t="s">
        <v>33</v>
      </c>
      <c r="B100" s="74" t="s">
        <v>291</v>
      </c>
      <c r="C100" s="302">
        <v>1</v>
      </c>
      <c r="D100" s="303">
        <f t="shared" si="1"/>
        <v>8</v>
      </c>
      <c r="E100" s="292">
        <v>3</v>
      </c>
      <c r="F100" s="292">
        <v>2</v>
      </c>
      <c r="G100" s="292">
        <v>1</v>
      </c>
      <c r="H100" s="292">
        <v>2</v>
      </c>
      <c r="I100" s="296">
        <v>3</v>
      </c>
      <c r="J100" s="301"/>
    </row>
    <row r="101" spans="1:10" ht="23.25">
      <c r="A101" s="74" t="s">
        <v>33</v>
      </c>
      <c r="B101" s="74" t="s">
        <v>292</v>
      </c>
      <c r="C101" s="302">
        <v>2</v>
      </c>
      <c r="D101" s="303">
        <f t="shared" si="1"/>
        <v>3</v>
      </c>
      <c r="E101" s="292">
        <v>2</v>
      </c>
      <c r="F101" s="292">
        <v>1</v>
      </c>
      <c r="G101" s="292">
        <v>0</v>
      </c>
      <c r="H101" s="292">
        <v>0</v>
      </c>
      <c r="I101" s="295">
        <v>2</v>
      </c>
      <c r="J101" s="301"/>
    </row>
    <row r="102" spans="1:10" ht="23.25">
      <c r="A102" s="74" t="s">
        <v>33</v>
      </c>
      <c r="B102" s="74" t="s">
        <v>293</v>
      </c>
      <c r="C102" s="302">
        <v>0</v>
      </c>
      <c r="D102" s="303">
        <f t="shared" si="1"/>
        <v>0</v>
      </c>
      <c r="E102" s="292">
        <v>0</v>
      </c>
      <c r="F102" s="292">
        <v>0</v>
      </c>
      <c r="G102" s="292">
        <v>0</v>
      </c>
      <c r="H102" s="292">
        <v>0</v>
      </c>
      <c r="I102" s="302">
        <v>0</v>
      </c>
      <c r="J102" s="301"/>
    </row>
    <row r="103" spans="1:10" ht="23.25">
      <c r="A103" s="74" t="s">
        <v>33</v>
      </c>
      <c r="B103" s="74" t="s">
        <v>205</v>
      </c>
      <c r="C103" s="302">
        <v>0</v>
      </c>
      <c r="D103" s="303">
        <f t="shared" si="1"/>
        <v>0</v>
      </c>
      <c r="E103" s="292">
        <v>0</v>
      </c>
      <c r="F103" s="292">
        <v>0</v>
      </c>
      <c r="G103" s="292">
        <v>0</v>
      </c>
      <c r="H103" s="292">
        <v>0</v>
      </c>
      <c r="I103" s="302">
        <v>0</v>
      </c>
      <c r="J103" s="301"/>
    </row>
    <row r="104" spans="1:10" ht="23.25">
      <c r="A104" s="74" t="s">
        <v>33</v>
      </c>
      <c r="B104" s="74" t="s">
        <v>179</v>
      </c>
      <c r="C104" s="302">
        <v>0</v>
      </c>
      <c r="D104" s="303">
        <f t="shared" si="1"/>
        <v>7</v>
      </c>
      <c r="E104" s="292">
        <v>1</v>
      </c>
      <c r="F104" s="292">
        <v>2</v>
      </c>
      <c r="G104" s="292">
        <v>4</v>
      </c>
      <c r="H104" s="292">
        <v>0</v>
      </c>
      <c r="I104" s="296">
        <v>3</v>
      </c>
      <c r="J104" s="301"/>
    </row>
    <row r="105" spans="1:10" ht="23.25">
      <c r="A105" s="74" t="s">
        <v>33</v>
      </c>
      <c r="B105" s="74" t="s">
        <v>184</v>
      </c>
      <c r="C105" s="302">
        <v>0</v>
      </c>
      <c r="D105" s="303">
        <f t="shared" si="1"/>
        <v>5</v>
      </c>
      <c r="E105" s="292">
        <v>1</v>
      </c>
      <c r="F105" s="292">
        <v>4</v>
      </c>
      <c r="G105" s="292">
        <v>0</v>
      </c>
      <c r="H105" s="292">
        <v>0</v>
      </c>
      <c r="I105" s="295">
        <v>2</v>
      </c>
      <c r="J105" s="301"/>
    </row>
    <row r="106" spans="1:10" ht="23.25">
      <c r="A106" s="74" t="s">
        <v>33</v>
      </c>
      <c r="B106" s="74" t="s">
        <v>294</v>
      </c>
      <c r="C106" s="302">
        <v>10</v>
      </c>
      <c r="D106" s="303">
        <f t="shared" si="1"/>
        <v>6</v>
      </c>
      <c r="E106" s="292">
        <v>4</v>
      </c>
      <c r="F106" s="292">
        <v>1</v>
      </c>
      <c r="G106" s="292">
        <v>1</v>
      </c>
      <c r="H106" s="292">
        <v>0</v>
      </c>
      <c r="I106" s="296">
        <v>3</v>
      </c>
      <c r="J106" s="301"/>
    </row>
    <row r="107" spans="1:10" ht="23.25">
      <c r="A107" s="74" t="s">
        <v>33</v>
      </c>
      <c r="B107" s="74" t="s">
        <v>295</v>
      </c>
      <c r="C107" s="302">
        <v>0</v>
      </c>
      <c r="D107" s="303">
        <f t="shared" si="1"/>
        <v>0</v>
      </c>
      <c r="E107" s="292">
        <v>0</v>
      </c>
      <c r="F107" s="292">
        <v>0</v>
      </c>
      <c r="G107" s="292">
        <v>0</v>
      </c>
      <c r="H107" s="292">
        <v>0</v>
      </c>
      <c r="I107" s="302">
        <v>0</v>
      </c>
      <c r="J107" s="301"/>
    </row>
    <row r="108" spans="1:10" ht="23.25">
      <c r="A108" s="74" t="s">
        <v>29</v>
      </c>
      <c r="B108" s="74" t="s">
        <v>173</v>
      </c>
      <c r="C108" s="302">
        <v>0</v>
      </c>
      <c r="D108" s="303">
        <f t="shared" si="1"/>
        <v>0</v>
      </c>
      <c r="E108" s="292">
        <v>0</v>
      </c>
      <c r="F108" s="292">
        <v>0</v>
      </c>
      <c r="G108" s="292">
        <v>0</v>
      </c>
      <c r="H108" s="292">
        <v>0</v>
      </c>
      <c r="I108" s="302">
        <v>0</v>
      </c>
      <c r="J108" s="301"/>
    </row>
    <row r="109" spans="1:10" ht="23.25">
      <c r="A109" s="74" t="s">
        <v>29</v>
      </c>
      <c r="B109" s="74" t="s">
        <v>204</v>
      </c>
      <c r="C109" s="302">
        <v>0</v>
      </c>
      <c r="D109" s="303">
        <f t="shared" si="1"/>
        <v>0</v>
      </c>
      <c r="E109" s="292">
        <v>0</v>
      </c>
      <c r="F109" s="292">
        <v>0</v>
      </c>
      <c r="G109" s="292">
        <v>0</v>
      </c>
      <c r="H109" s="292">
        <v>0</v>
      </c>
      <c r="I109" s="302">
        <v>0</v>
      </c>
      <c r="J109" s="301"/>
    </row>
    <row r="110" spans="1:10" ht="23.25">
      <c r="A110" s="74" t="s">
        <v>29</v>
      </c>
      <c r="B110" s="74" t="s">
        <v>296</v>
      </c>
      <c r="C110" s="302">
        <v>0</v>
      </c>
      <c r="D110" s="303">
        <f t="shared" si="1"/>
        <v>2</v>
      </c>
      <c r="E110" s="292">
        <v>0</v>
      </c>
      <c r="F110" s="292">
        <v>1</v>
      </c>
      <c r="G110" s="292">
        <v>1</v>
      </c>
      <c r="H110" s="292">
        <v>0</v>
      </c>
      <c r="I110" s="296">
        <v>3</v>
      </c>
      <c r="J110" s="301"/>
    </row>
    <row r="111" spans="1:10" ht="23.25">
      <c r="A111" s="74" t="s">
        <v>29</v>
      </c>
      <c r="B111" s="74" t="s">
        <v>221</v>
      </c>
      <c r="C111" s="302">
        <v>0</v>
      </c>
      <c r="D111" s="303">
        <f t="shared" si="1"/>
        <v>0</v>
      </c>
      <c r="E111" s="292">
        <v>0</v>
      </c>
      <c r="F111" s="292">
        <v>0</v>
      </c>
      <c r="G111" s="292">
        <v>0</v>
      </c>
      <c r="H111" s="292">
        <v>0</v>
      </c>
      <c r="I111" s="302">
        <v>0</v>
      </c>
      <c r="J111" s="301"/>
    </row>
    <row r="112" spans="1:10" ht="23.25">
      <c r="A112" s="74" t="s">
        <v>29</v>
      </c>
      <c r="B112" s="74" t="s">
        <v>297</v>
      </c>
      <c r="C112" s="302">
        <v>0</v>
      </c>
      <c r="D112" s="303">
        <f t="shared" si="1"/>
        <v>0</v>
      </c>
      <c r="E112" s="292">
        <v>0</v>
      </c>
      <c r="F112" s="292">
        <v>0</v>
      </c>
      <c r="G112" s="292">
        <v>0</v>
      </c>
      <c r="H112" s="292">
        <v>0</v>
      </c>
      <c r="I112" s="302">
        <v>0</v>
      </c>
      <c r="J112" s="301"/>
    </row>
    <row r="113" spans="1:10" ht="23.25">
      <c r="A113" s="74" t="s">
        <v>29</v>
      </c>
      <c r="B113" s="74" t="s">
        <v>298</v>
      </c>
      <c r="C113" s="302">
        <v>0</v>
      </c>
      <c r="D113" s="303">
        <f t="shared" si="1"/>
        <v>0</v>
      </c>
      <c r="E113" s="292">
        <v>0</v>
      </c>
      <c r="F113" s="292">
        <v>0</v>
      </c>
      <c r="G113" s="292">
        <v>0</v>
      </c>
      <c r="H113" s="292">
        <v>0</v>
      </c>
      <c r="I113" s="302">
        <v>0</v>
      </c>
      <c r="J113" s="301"/>
    </row>
    <row r="114" spans="1:10" ht="23.25">
      <c r="A114" s="74" t="s">
        <v>29</v>
      </c>
      <c r="B114" s="74" t="s">
        <v>299</v>
      </c>
      <c r="C114" s="302">
        <v>0</v>
      </c>
      <c r="D114" s="303">
        <f t="shared" si="1"/>
        <v>0</v>
      </c>
      <c r="E114" s="292">
        <v>0</v>
      </c>
      <c r="F114" s="292">
        <v>0</v>
      </c>
      <c r="G114" s="292">
        <v>0</v>
      </c>
      <c r="H114" s="292">
        <v>0</v>
      </c>
      <c r="I114" s="302">
        <v>0</v>
      </c>
      <c r="J114" s="301"/>
    </row>
    <row r="115" spans="1:10" ht="23.25">
      <c r="A115" s="74" t="s">
        <v>29</v>
      </c>
      <c r="B115" s="74" t="s">
        <v>300</v>
      </c>
      <c r="C115" s="302">
        <v>0</v>
      </c>
      <c r="D115" s="303">
        <f t="shared" si="1"/>
        <v>0</v>
      </c>
      <c r="E115" s="292">
        <v>0</v>
      </c>
      <c r="F115" s="292">
        <v>0</v>
      </c>
      <c r="G115" s="292">
        <v>0</v>
      </c>
      <c r="H115" s="292">
        <v>0</v>
      </c>
      <c r="I115" s="302">
        <v>0</v>
      </c>
      <c r="J115" s="301"/>
    </row>
    <row r="116" spans="1:10" ht="23.25">
      <c r="A116" s="74" t="s">
        <v>29</v>
      </c>
      <c r="B116" s="74" t="s">
        <v>206</v>
      </c>
      <c r="C116" s="302">
        <v>0</v>
      </c>
      <c r="D116" s="303">
        <f t="shared" si="1"/>
        <v>5</v>
      </c>
      <c r="E116" s="292">
        <v>0</v>
      </c>
      <c r="F116" s="292">
        <v>0</v>
      </c>
      <c r="G116" s="292">
        <v>3</v>
      </c>
      <c r="H116" s="292">
        <v>2</v>
      </c>
      <c r="I116" s="296">
        <v>3</v>
      </c>
      <c r="J116" s="301"/>
    </row>
    <row r="117" spans="1:10" ht="23.25">
      <c r="A117" s="74" t="s">
        <v>29</v>
      </c>
      <c r="B117" s="74" t="s">
        <v>301</v>
      </c>
      <c r="C117" s="302">
        <v>0</v>
      </c>
      <c r="D117" s="303">
        <f t="shared" si="1"/>
        <v>0</v>
      </c>
      <c r="E117" s="292">
        <v>0</v>
      </c>
      <c r="F117" s="292">
        <v>0</v>
      </c>
      <c r="G117" s="292">
        <v>0</v>
      </c>
      <c r="H117" s="292">
        <v>0</v>
      </c>
      <c r="I117" s="302">
        <v>0</v>
      </c>
      <c r="J117" s="301"/>
    </row>
    <row r="118" spans="1:10" ht="23.25">
      <c r="A118" s="74" t="s">
        <v>29</v>
      </c>
      <c r="B118" s="74" t="s">
        <v>302</v>
      </c>
      <c r="C118" s="302">
        <v>0</v>
      </c>
      <c r="D118" s="303">
        <f t="shared" si="1"/>
        <v>0</v>
      </c>
      <c r="E118" s="292">
        <v>0</v>
      </c>
      <c r="F118" s="292">
        <v>0</v>
      </c>
      <c r="G118" s="292">
        <v>0</v>
      </c>
      <c r="H118" s="292">
        <v>0</v>
      </c>
      <c r="I118" s="302">
        <v>0</v>
      </c>
      <c r="J118" s="301"/>
    </row>
    <row r="119" spans="1:10" ht="23.25">
      <c r="A119" s="74" t="s">
        <v>29</v>
      </c>
      <c r="B119" s="74" t="s">
        <v>187</v>
      </c>
      <c r="C119" s="302">
        <v>1</v>
      </c>
      <c r="D119" s="303">
        <f t="shared" si="1"/>
        <v>0</v>
      </c>
      <c r="E119" s="292">
        <v>0</v>
      </c>
      <c r="F119" s="292">
        <v>0</v>
      </c>
      <c r="G119" s="292">
        <v>0</v>
      </c>
      <c r="H119" s="292">
        <v>0</v>
      </c>
      <c r="I119" s="294">
        <v>1</v>
      </c>
      <c r="J119" s="301"/>
    </row>
    <row r="120" spans="1:10" ht="23.25">
      <c r="A120" s="74" t="s">
        <v>29</v>
      </c>
      <c r="B120" s="74" t="s">
        <v>303</v>
      </c>
      <c r="C120" s="302">
        <v>0</v>
      </c>
      <c r="D120" s="303">
        <f t="shared" si="1"/>
        <v>0</v>
      </c>
      <c r="E120" s="292">
        <v>0</v>
      </c>
      <c r="F120" s="292">
        <v>0</v>
      </c>
      <c r="G120" s="292">
        <v>0</v>
      </c>
      <c r="H120" s="292">
        <v>0</v>
      </c>
      <c r="I120" s="302">
        <v>0</v>
      </c>
      <c r="J120" s="301"/>
    </row>
    <row r="121" spans="1:10" ht="23.25">
      <c r="A121" s="74" t="s">
        <v>29</v>
      </c>
      <c r="B121" s="74" t="s">
        <v>174</v>
      </c>
      <c r="C121" s="302">
        <v>0</v>
      </c>
      <c r="D121" s="303">
        <f t="shared" si="1"/>
        <v>0</v>
      </c>
      <c r="E121" s="292">
        <v>0</v>
      </c>
      <c r="F121" s="292">
        <v>0</v>
      </c>
      <c r="G121" s="292">
        <v>0</v>
      </c>
      <c r="H121" s="292">
        <v>0</v>
      </c>
      <c r="I121" s="302">
        <v>0</v>
      </c>
      <c r="J121" s="301"/>
    </row>
    <row r="122" spans="1:10" ht="23.25">
      <c r="A122" s="74" t="s">
        <v>29</v>
      </c>
      <c r="B122" s="74" t="s">
        <v>304</v>
      </c>
      <c r="C122" s="302">
        <v>0</v>
      </c>
      <c r="D122" s="303">
        <f t="shared" si="1"/>
        <v>0</v>
      </c>
      <c r="E122" s="292">
        <v>0</v>
      </c>
      <c r="F122" s="292">
        <v>0</v>
      </c>
      <c r="G122" s="292">
        <v>0</v>
      </c>
      <c r="H122" s="292">
        <v>0</v>
      </c>
      <c r="I122" s="302">
        <v>0</v>
      </c>
      <c r="J122" s="301"/>
    </row>
    <row r="123" spans="1:10" ht="23.25">
      <c r="A123" s="74" t="s">
        <v>29</v>
      </c>
      <c r="B123" s="74" t="s">
        <v>305</v>
      </c>
      <c r="C123" s="302">
        <v>0</v>
      </c>
      <c r="D123" s="303">
        <f t="shared" si="1"/>
        <v>0</v>
      </c>
      <c r="E123" s="292">
        <v>0</v>
      </c>
      <c r="F123" s="292">
        <v>0</v>
      </c>
      <c r="G123" s="292">
        <v>0</v>
      </c>
      <c r="H123" s="292">
        <v>0</v>
      </c>
      <c r="I123" s="302">
        <v>0</v>
      </c>
      <c r="J123" s="301"/>
    </row>
    <row r="124" spans="1:10" ht="23.25">
      <c r="A124" s="74" t="s">
        <v>29</v>
      </c>
      <c r="B124" s="74" t="s">
        <v>200</v>
      </c>
      <c r="C124" s="302">
        <v>0</v>
      </c>
      <c r="D124" s="303">
        <f t="shared" si="1"/>
        <v>0</v>
      </c>
      <c r="E124" s="292">
        <v>0</v>
      </c>
      <c r="F124" s="292">
        <v>0</v>
      </c>
      <c r="G124" s="292">
        <v>0</v>
      </c>
      <c r="H124" s="292">
        <v>0</v>
      </c>
      <c r="I124" s="302">
        <v>0</v>
      </c>
      <c r="J124" s="301"/>
    </row>
    <row r="125" spans="1:10" ht="23.25">
      <c r="A125" s="74" t="s">
        <v>29</v>
      </c>
      <c r="B125" s="74" t="s">
        <v>306</v>
      </c>
      <c r="C125" s="302">
        <v>0</v>
      </c>
      <c r="D125" s="303">
        <f t="shared" si="1"/>
        <v>0</v>
      </c>
      <c r="E125" s="292">
        <v>0</v>
      </c>
      <c r="F125" s="292">
        <v>0</v>
      </c>
      <c r="G125" s="292">
        <v>0</v>
      </c>
      <c r="H125" s="292">
        <v>0</v>
      </c>
      <c r="I125" s="302">
        <v>0</v>
      </c>
      <c r="J125" s="301"/>
    </row>
    <row r="126" spans="1:10" ht="23.25">
      <c r="A126" s="74" t="s">
        <v>30</v>
      </c>
      <c r="B126" s="74" t="s">
        <v>307</v>
      </c>
      <c r="C126" s="302">
        <v>1</v>
      </c>
      <c r="D126" s="303">
        <f t="shared" si="1"/>
        <v>1</v>
      </c>
      <c r="E126" s="292">
        <v>1</v>
      </c>
      <c r="F126" s="292">
        <v>0</v>
      </c>
      <c r="G126" s="292">
        <v>0</v>
      </c>
      <c r="H126" s="292">
        <v>0</v>
      </c>
      <c r="I126" s="295">
        <v>2</v>
      </c>
      <c r="J126" s="301"/>
    </row>
    <row r="127" spans="1:10" ht="23.25">
      <c r="A127" s="74" t="s">
        <v>30</v>
      </c>
      <c r="B127" s="74" t="s">
        <v>164</v>
      </c>
      <c r="C127" s="302">
        <v>0</v>
      </c>
      <c r="D127" s="303">
        <f t="shared" si="1"/>
        <v>0</v>
      </c>
      <c r="E127" s="292">
        <v>0</v>
      </c>
      <c r="F127" s="292">
        <v>0</v>
      </c>
      <c r="G127" s="292">
        <v>0</v>
      </c>
      <c r="H127" s="292">
        <v>0</v>
      </c>
      <c r="I127" s="302">
        <v>0</v>
      </c>
      <c r="J127" s="301"/>
    </row>
    <row r="128" spans="1:10" ht="23.25">
      <c r="A128" s="74" t="s">
        <v>30</v>
      </c>
      <c r="B128" s="74" t="s">
        <v>171</v>
      </c>
      <c r="C128" s="302">
        <v>0</v>
      </c>
      <c r="D128" s="303">
        <f t="shared" si="1"/>
        <v>1</v>
      </c>
      <c r="E128" s="292">
        <v>0</v>
      </c>
      <c r="F128" s="292">
        <v>1</v>
      </c>
      <c r="G128" s="292">
        <v>0</v>
      </c>
      <c r="H128" s="292">
        <v>0</v>
      </c>
      <c r="I128" s="295">
        <v>2</v>
      </c>
      <c r="J128" s="301"/>
    </row>
    <row r="129" spans="1:10" ht="23.25">
      <c r="A129" s="74" t="s">
        <v>30</v>
      </c>
      <c r="B129" s="74" t="s">
        <v>198</v>
      </c>
      <c r="C129" s="302">
        <v>0</v>
      </c>
      <c r="D129" s="303">
        <f t="shared" si="1"/>
        <v>0</v>
      </c>
      <c r="E129" s="292">
        <v>0</v>
      </c>
      <c r="F129" s="292">
        <v>0</v>
      </c>
      <c r="G129" s="292">
        <v>0</v>
      </c>
      <c r="H129" s="292">
        <v>0</v>
      </c>
      <c r="I129" s="302">
        <v>0</v>
      </c>
      <c r="J129" s="301"/>
    </row>
    <row r="130" spans="1:10" ht="23.25">
      <c r="A130" s="74" t="s">
        <v>30</v>
      </c>
      <c r="B130" s="74" t="s">
        <v>165</v>
      </c>
      <c r="C130" s="302">
        <v>0</v>
      </c>
      <c r="D130" s="303">
        <f t="shared" si="1"/>
        <v>1</v>
      </c>
      <c r="E130" s="292">
        <v>0</v>
      </c>
      <c r="F130" s="292">
        <v>1</v>
      </c>
      <c r="G130" s="292">
        <v>0</v>
      </c>
      <c r="H130" s="292">
        <v>0</v>
      </c>
      <c r="I130" s="295">
        <v>2</v>
      </c>
      <c r="J130" s="301"/>
    </row>
    <row r="131" spans="1:10" ht="23.25">
      <c r="A131" s="74" t="s">
        <v>30</v>
      </c>
      <c r="B131" s="74" t="s">
        <v>308</v>
      </c>
      <c r="C131" s="302">
        <v>0</v>
      </c>
      <c r="D131" s="303">
        <f t="shared" si="1"/>
        <v>0</v>
      </c>
      <c r="E131" s="292">
        <v>0</v>
      </c>
      <c r="F131" s="292">
        <v>0</v>
      </c>
      <c r="G131" s="292">
        <v>0</v>
      </c>
      <c r="H131" s="292">
        <v>0</v>
      </c>
      <c r="I131" s="302">
        <v>0</v>
      </c>
      <c r="J131" s="301"/>
    </row>
    <row r="132" spans="1:10" ht="23.25">
      <c r="A132" s="74" t="s">
        <v>30</v>
      </c>
      <c r="B132" s="74" t="s">
        <v>199</v>
      </c>
      <c r="C132" s="302">
        <v>0</v>
      </c>
      <c r="D132" s="303">
        <f t="shared" ref="D132:D195" si="2">E132+F132+G132+H132</f>
        <v>0</v>
      </c>
      <c r="E132" s="292">
        <v>0</v>
      </c>
      <c r="F132" s="292">
        <v>0</v>
      </c>
      <c r="G132" s="292">
        <v>0</v>
      </c>
      <c r="H132" s="292">
        <v>0</v>
      </c>
      <c r="I132" s="302">
        <v>0</v>
      </c>
      <c r="J132" s="301"/>
    </row>
    <row r="133" spans="1:10" ht="23.25">
      <c r="A133" s="74" t="s">
        <v>30</v>
      </c>
      <c r="B133" s="74" t="s">
        <v>220</v>
      </c>
      <c r="C133" s="302">
        <v>0</v>
      </c>
      <c r="D133" s="303">
        <f t="shared" si="2"/>
        <v>1</v>
      </c>
      <c r="E133" s="292">
        <v>1</v>
      </c>
      <c r="F133" s="292">
        <v>0</v>
      </c>
      <c r="G133" s="292">
        <v>0</v>
      </c>
      <c r="H133" s="292">
        <v>0</v>
      </c>
      <c r="I133" s="295">
        <v>2</v>
      </c>
      <c r="J133" s="301"/>
    </row>
    <row r="134" spans="1:10" ht="23.25">
      <c r="A134" s="74" t="s">
        <v>30</v>
      </c>
      <c r="B134" s="74" t="s">
        <v>251</v>
      </c>
      <c r="C134" s="302">
        <v>0</v>
      </c>
      <c r="D134" s="303">
        <f t="shared" si="2"/>
        <v>0</v>
      </c>
      <c r="E134" s="292">
        <v>0</v>
      </c>
      <c r="F134" s="292">
        <v>0</v>
      </c>
      <c r="G134" s="292">
        <v>0</v>
      </c>
      <c r="H134" s="292">
        <v>0</v>
      </c>
      <c r="I134" s="302">
        <v>0</v>
      </c>
      <c r="J134" s="301"/>
    </row>
    <row r="135" spans="1:10" ht="23.25">
      <c r="A135" s="74" t="s">
        <v>30</v>
      </c>
      <c r="B135" s="74" t="s">
        <v>197</v>
      </c>
      <c r="C135" s="302">
        <v>10</v>
      </c>
      <c r="D135" s="303">
        <f t="shared" si="2"/>
        <v>2</v>
      </c>
      <c r="E135" s="292">
        <v>0</v>
      </c>
      <c r="F135" s="292">
        <v>2</v>
      </c>
      <c r="G135" s="292">
        <v>0</v>
      </c>
      <c r="H135" s="292">
        <v>0</v>
      </c>
      <c r="I135" s="295">
        <v>2</v>
      </c>
      <c r="J135" s="301"/>
    </row>
    <row r="136" spans="1:10" ht="23.25">
      <c r="A136" s="74" t="s">
        <v>30</v>
      </c>
      <c r="B136" s="74" t="s">
        <v>309</v>
      </c>
      <c r="C136" s="302">
        <v>0</v>
      </c>
      <c r="D136" s="303">
        <f t="shared" si="2"/>
        <v>2</v>
      </c>
      <c r="E136" s="292">
        <v>2</v>
      </c>
      <c r="F136" s="292">
        <v>0</v>
      </c>
      <c r="G136" s="292">
        <v>0</v>
      </c>
      <c r="H136" s="292">
        <v>0</v>
      </c>
      <c r="I136" s="295">
        <v>2</v>
      </c>
      <c r="J136" s="301"/>
    </row>
    <row r="137" spans="1:10" ht="23.25">
      <c r="A137" s="74" t="s">
        <v>30</v>
      </c>
      <c r="B137" s="74" t="s">
        <v>310</v>
      </c>
      <c r="C137" s="302">
        <v>0</v>
      </c>
      <c r="D137" s="303">
        <f t="shared" si="2"/>
        <v>1</v>
      </c>
      <c r="E137" s="292">
        <v>1</v>
      </c>
      <c r="F137" s="292">
        <v>0</v>
      </c>
      <c r="G137" s="292">
        <v>0</v>
      </c>
      <c r="H137" s="292">
        <v>0</v>
      </c>
      <c r="I137" s="295">
        <v>2</v>
      </c>
      <c r="J137" s="301"/>
    </row>
    <row r="138" spans="1:10" ht="23.25">
      <c r="A138" s="74" t="s">
        <v>30</v>
      </c>
      <c r="B138" s="74" t="s">
        <v>311</v>
      </c>
      <c r="C138" s="302">
        <v>0</v>
      </c>
      <c r="D138" s="303">
        <f t="shared" si="2"/>
        <v>0</v>
      </c>
      <c r="E138" s="292">
        <v>0</v>
      </c>
      <c r="F138" s="292">
        <v>0</v>
      </c>
      <c r="G138" s="292">
        <v>0</v>
      </c>
      <c r="H138" s="292">
        <v>0</v>
      </c>
      <c r="I138" s="302">
        <v>0</v>
      </c>
      <c r="J138" s="301"/>
    </row>
    <row r="139" spans="1:10" ht="23.25">
      <c r="A139" s="74" t="s">
        <v>30</v>
      </c>
      <c r="B139" s="74" t="s">
        <v>170</v>
      </c>
      <c r="C139" s="302">
        <v>3</v>
      </c>
      <c r="D139" s="303">
        <f t="shared" si="2"/>
        <v>6</v>
      </c>
      <c r="E139" s="292">
        <v>1</v>
      </c>
      <c r="F139" s="292">
        <v>5</v>
      </c>
      <c r="G139" s="292">
        <v>0</v>
      </c>
      <c r="H139" s="292">
        <v>0</v>
      </c>
      <c r="I139" s="295">
        <v>2</v>
      </c>
      <c r="J139" s="301"/>
    </row>
    <row r="140" spans="1:10" ht="23.25">
      <c r="A140" s="74" t="s">
        <v>30</v>
      </c>
      <c r="B140" s="74" t="s">
        <v>210</v>
      </c>
      <c r="C140" s="302">
        <v>1</v>
      </c>
      <c r="D140" s="303">
        <f t="shared" si="2"/>
        <v>0</v>
      </c>
      <c r="E140" s="292">
        <v>0</v>
      </c>
      <c r="F140" s="292">
        <v>0</v>
      </c>
      <c r="G140" s="292">
        <v>0</v>
      </c>
      <c r="H140" s="292">
        <v>0</v>
      </c>
      <c r="I140" s="294">
        <v>1</v>
      </c>
      <c r="J140" s="301"/>
    </row>
    <row r="141" spans="1:10" ht="23.25">
      <c r="A141" s="74" t="s">
        <v>34</v>
      </c>
      <c r="B141" s="74" t="s">
        <v>252</v>
      </c>
      <c r="C141" s="302">
        <v>0</v>
      </c>
      <c r="D141" s="303">
        <f t="shared" si="2"/>
        <v>0</v>
      </c>
      <c r="E141" s="292">
        <v>0</v>
      </c>
      <c r="F141" s="292">
        <v>0</v>
      </c>
      <c r="G141" s="292">
        <v>0</v>
      </c>
      <c r="H141" s="292">
        <v>0</v>
      </c>
      <c r="I141" s="302">
        <v>0</v>
      </c>
      <c r="J141" s="301"/>
    </row>
    <row r="142" spans="1:10" ht="23.25">
      <c r="A142" s="74" t="s">
        <v>34</v>
      </c>
      <c r="B142" s="74" t="s">
        <v>312</v>
      </c>
      <c r="C142" s="302">
        <v>0</v>
      </c>
      <c r="D142" s="303">
        <f t="shared" si="2"/>
        <v>0</v>
      </c>
      <c r="E142" s="292">
        <v>0</v>
      </c>
      <c r="F142" s="292">
        <v>0</v>
      </c>
      <c r="G142" s="292">
        <v>0</v>
      </c>
      <c r="H142" s="292">
        <v>0</v>
      </c>
      <c r="I142" s="302">
        <v>0</v>
      </c>
      <c r="J142" s="301"/>
    </row>
    <row r="143" spans="1:10" ht="23.25">
      <c r="A143" s="74" t="s">
        <v>34</v>
      </c>
      <c r="B143" s="74" t="s">
        <v>313</v>
      </c>
      <c r="C143" s="302">
        <v>0</v>
      </c>
      <c r="D143" s="303">
        <f t="shared" si="2"/>
        <v>0</v>
      </c>
      <c r="E143" s="292">
        <v>0</v>
      </c>
      <c r="F143" s="292">
        <v>0</v>
      </c>
      <c r="G143" s="292">
        <v>0</v>
      </c>
      <c r="H143" s="292">
        <v>0</v>
      </c>
      <c r="I143" s="302">
        <v>0</v>
      </c>
      <c r="J143" s="301"/>
    </row>
    <row r="144" spans="1:10" ht="23.25">
      <c r="A144" s="74" t="s">
        <v>34</v>
      </c>
      <c r="B144" s="74" t="s">
        <v>314</v>
      </c>
      <c r="C144" s="302">
        <v>0</v>
      </c>
      <c r="D144" s="303">
        <f t="shared" si="2"/>
        <v>0</v>
      </c>
      <c r="E144" s="292">
        <v>0</v>
      </c>
      <c r="F144" s="292">
        <v>0</v>
      </c>
      <c r="G144" s="292">
        <v>0</v>
      </c>
      <c r="H144" s="292">
        <v>0</v>
      </c>
      <c r="I144" s="302">
        <v>0</v>
      </c>
      <c r="J144" s="301"/>
    </row>
    <row r="145" spans="1:10" ht="23.25">
      <c r="A145" s="74" t="s">
        <v>34</v>
      </c>
      <c r="B145" s="74" t="s">
        <v>34</v>
      </c>
      <c r="C145" s="302">
        <v>0</v>
      </c>
      <c r="D145" s="303">
        <f t="shared" si="2"/>
        <v>0</v>
      </c>
      <c r="E145" s="292">
        <v>0</v>
      </c>
      <c r="F145" s="292">
        <v>0</v>
      </c>
      <c r="G145" s="292">
        <v>0</v>
      </c>
      <c r="H145" s="292">
        <v>0</v>
      </c>
      <c r="I145" s="302">
        <v>0</v>
      </c>
      <c r="J145" s="301"/>
    </row>
    <row r="146" spans="1:10" ht="23.25">
      <c r="A146" s="74" t="s">
        <v>67</v>
      </c>
      <c r="B146" s="74" t="s">
        <v>67</v>
      </c>
      <c r="C146" s="302">
        <v>0</v>
      </c>
      <c r="D146" s="303">
        <f t="shared" si="2"/>
        <v>0</v>
      </c>
      <c r="E146" s="292">
        <v>0</v>
      </c>
      <c r="F146" s="292">
        <v>0</v>
      </c>
      <c r="G146" s="292">
        <v>0</v>
      </c>
      <c r="H146" s="292">
        <v>0</v>
      </c>
      <c r="I146" s="302">
        <v>0</v>
      </c>
      <c r="J146" s="301"/>
    </row>
    <row r="147" spans="1:10" ht="23.25">
      <c r="A147" s="74" t="s">
        <v>67</v>
      </c>
      <c r="B147" s="74" t="s">
        <v>315</v>
      </c>
      <c r="C147" s="302">
        <v>0</v>
      </c>
      <c r="D147" s="303">
        <f t="shared" si="2"/>
        <v>0</v>
      </c>
      <c r="E147" s="292">
        <v>0</v>
      </c>
      <c r="F147" s="292">
        <v>0</v>
      </c>
      <c r="G147" s="292">
        <v>0</v>
      </c>
      <c r="H147" s="292">
        <v>0</v>
      </c>
      <c r="I147" s="302">
        <v>0</v>
      </c>
      <c r="J147" s="301"/>
    </row>
    <row r="148" spans="1:10" ht="23.25">
      <c r="A148" s="74" t="s">
        <v>67</v>
      </c>
      <c r="B148" s="74" t="s">
        <v>316</v>
      </c>
      <c r="C148" s="302">
        <v>1</v>
      </c>
      <c r="D148" s="303">
        <f t="shared" si="2"/>
        <v>0</v>
      </c>
      <c r="E148" s="292">
        <v>0</v>
      </c>
      <c r="F148" s="292">
        <v>0</v>
      </c>
      <c r="G148" s="292">
        <v>0</v>
      </c>
      <c r="H148" s="292">
        <v>0</v>
      </c>
      <c r="I148" s="294">
        <v>1</v>
      </c>
      <c r="J148" s="301"/>
    </row>
    <row r="149" spans="1:10" ht="23.25">
      <c r="A149" s="74" t="s">
        <v>67</v>
      </c>
      <c r="B149" s="74" t="s">
        <v>317</v>
      </c>
      <c r="C149" s="302">
        <v>0</v>
      </c>
      <c r="D149" s="303">
        <f t="shared" si="2"/>
        <v>0</v>
      </c>
      <c r="E149" s="292">
        <v>0</v>
      </c>
      <c r="F149" s="292">
        <v>0</v>
      </c>
      <c r="G149" s="292">
        <v>0</v>
      </c>
      <c r="H149" s="292">
        <v>0</v>
      </c>
      <c r="I149" s="302">
        <v>0</v>
      </c>
      <c r="J149" s="301"/>
    </row>
    <row r="150" spans="1:10" ht="23.25">
      <c r="A150" s="74" t="s">
        <v>67</v>
      </c>
      <c r="B150" s="74" t="s">
        <v>212</v>
      </c>
      <c r="C150" s="302">
        <v>0</v>
      </c>
      <c r="D150" s="303">
        <f t="shared" si="2"/>
        <v>0</v>
      </c>
      <c r="E150" s="292">
        <v>0</v>
      </c>
      <c r="F150" s="292">
        <v>0</v>
      </c>
      <c r="G150" s="292">
        <v>0</v>
      </c>
      <c r="H150" s="292">
        <v>0</v>
      </c>
      <c r="I150" s="302">
        <v>0</v>
      </c>
      <c r="J150" s="301"/>
    </row>
    <row r="151" spans="1:10" ht="23.25">
      <c r="A151" s="74" t="s">
        <v>31</v>
      </c>
      <c r="B151" s="74" t="s">
        <v>31</v>
      </c>
      <c r="C151" s="302">
        <v>7</v>
      </c>
      <c r="D151" s="303">
        <f t="shared" si="2"/>
        <v>1</v>
      </c>
      <c r="E151" s="292">
        <v>0</v>
      </c>
      <c r="F151" s="292">
        <v>0</v>
      </c>
      <c r="G151" s="292">
        <v>1</v>
      </c>
      <c r="H151" s="292">
        <v>0</v>
      </c>
      <c r="I151" s="296">
        <v>3</v>
      </c>
      <c r="J151" s="301"/>
    </row>
    <row r="152" spans="1:10" ht="23.25">
      <c r="A152" s="74" t="s">
        <v>31</v>
      </c>
      <c r="B152" s="74" t="s">
        <v>181</v>
      </c>
      <c r="C152" s="302">
        <v>5</v>
      </c>
      <c r="D152" s="303">
        <f t="shared" si="2"/>
        <v>1</v>
      </c>
      <c r="E152" s="292">
        <v>0</v>
      </c>
      <c r="F152" s="292">
        <v>0</v>
      </c>
      <c r="G152" s="292">
        <v>1</v>
      </c>
      <c r="H152" s="292">
        <v>0</v>
      </c>
      <c r="I152" s="296">
        <v>3</v>
      </c>
      <c r="J152" s="301"/>
    </row>
    <row r="153" spans="1:10" ht="23.25">
      <c r="A153" s="74" t="s">
        <v>31</v>
      </c>
      <c r="B153" s="74" t="s">
        <v>318</v>
      </c>
      <c r="C153" s="302">
        <v>1</v>
      </c>
      <c r="D153" s="303">
        <f t="shared" si="2"/>
        <v>0</v>
      </c>
      <c r="E153" s="292">
        <v>0</v>
      </c>
      <c r="F153" s="292">
        <v>0</v>
      </c>
      <c r="G153" s="292">
        <v>0</v>
      </c>
      <c r="H153" s="292">
        <v>0</v>
      </c>
      <c r="I153" s="294">
        <v>1</v>
      </c>
      <c r="J153" s="301"/>
    </row>
    <row r="154" spans="1:10" ht="23.25">
      <c r="A154" s="74" t="s">
        <v>31</v>
      </c>
      <c r="B154" s="74" t="s">
        <v>319</v>
      </c>
      <c r="C154" s="302">
        <v>0</v>
      </c>
      <c r="D154" s="303">
        <f t="shared" si="2"/>
        <v>2</v>
      </c>
      <c r="E154" s="292">
        <v>0</v>
      </c>
      <c r="F154" s="292">
        <v>1</v>
      </c>
      <c r="G154" s="292">
        <v>1</v>
      </c>
      <c r="H154" s="292">
        <v>0</v>
      </c>
      <c r="I154" s="296">
        <v>3</v>
      </c>
      <c r="J154" s="301"/>
    </row>
    <row r="155" spans="1:10" ht="23.25">
      <c r="A155" s="74" t="s">
        <v>31</v>
      </c>
      <c r="B155" s="74" t="s">
        <v>320</v>
      </c>
      <c r="C155" s="302">
        <v>0</v>
      </c>
      <c r="D155" s="303">
        <f t="shared" si="2"/>
        <v>0</v>
      </c>
      <c r="E155" s="292">
        <v>0</v>
      </c>
      <c r="F155" s="292">
        <v>0</v>
      </c>
      <c r="G155" s="292">
        <v>0</v>
      </c>
      <c r="H155" s="292">
        <v>0</v>
      </c>
      <c r="I155" s="302">
        <v>0</v>
      </c>
      <c r="J155" s="301"/>
    </row>
    <row r="156" spans="1:10" ht="23.25">
      <c r="A156" s="74" t="s">
        <v>31</v>
      </c>
      <c r="B156" s="74" t="s">
        <v>194</v>
      </c>
      <c r="C156" s="302">
        <v>0</v>
      </c>
      <c r="D156" s="303">
        <f t="shared" si="2"/>
        <v>2</v>
      </c>
      <c r="E156" s="292">
        <v>1</v>
      </c>
      <c r="F156" s="292">
        <v>1</v>
      </c>
      <c r="G156" s="292">
        <v>0</v>
      </c>
      <c r="H156" s="292">
        <v>0</v>
      </c>
      <c r="I156" s="295">
        <v>2</v>
      </c>
      <c r="J156" s="301"/>
    </row>
    <row r="157" spans="1:10" ht="23.25">
      <c r="A157" s="74" t="s">
        <v>31</v>
      </c>
      <c r="B157" s="74" t="s">
        <v>321</v>
      </c>
      <c r="C157" s="302">
        <v>7</v>
      </c>
      <c r="D157" s="303">
        <f t="shared" si="2"/>
        <v>1</v>
      </c>
      <c r="E157" s="292">
        <v>1</v>
      </c>
      <c r="F157" s="292">
        <v>0</v>
      </c>
      <c r="G157" s="292">
        <v>0</v>
      </c>
      <c r="H157" s="292">
        <v>0</v>
      </c>
      <c r="I157" s="295">
        <v>2</v>
      </c>
      <c r="J157" s="301"/>
    </row>
    <row r="158" spans="1:10" ht="23.25">
      <c r="A158" s="74" t="s">
        <v>31</v>
      </c>
      <c r="B158" s="74" t="s">
        <v>322</v>
      </c>
      <c r="C158" s="302">
        <v>2</v>
      </c>
      <c r="D158" s="303">
        <f t="shared" si="2"/>
        <v>0</v>
      </c>
      <c r="E158" s="292">
        <v>0</v>
      </c>
      <c r="F158" s="292">
        <v>0</v>
      </c>
      <c r="G158" s="292">
        <v>0</v>
      </c>
      <c r="H158" s="292">
        <v>0</v>
      </c>
      <c r="I158" s="294">
        <v>1</v>
      </c>
      <c r="J158" s="301"/>
    </row>
    <row r="159" spans="1:10" ht="23.25">
      <c r="A159" s="74" t="s">
        <v>31</v>
      </c>
      <c r="B159" s="74" t="s">
        <v>250</v>
      </c>
      <c r="C159" s="302">
        <v>0</v>
      </c>
      <c r="D159" s="303">
        <f t="shared" si="2"/>
        <v>1</v>
      </c>
      <c r="E159" s="292">
        <v>0</v>
      </c>
      <c r="F159" s="292">
        <v>1</v>
      </c>
      <c r="G159" s="292">
        <v>0</v>
      </c>
      <c r="H159" s="292">
        <v>0</v>
      </c>
      <c r="I159" s="295">
        <v>2</v>
      </c>
      <c r="J159" s="301"/>
    </row>
    <row r="160" spans="1:10" ht="23.25">
      <c r="A160" s="74" t="s">
        <v>31</v>
      </c>
      <c r="B160" s="74" t="s">
        <v>323</v>
      </c>
      <c r="C160" s="302">
        <v>1</v>
      </c>
      <c r="D160" s="303">
        <f t="shared" si="2"/>
        <v>0</v>
      </c>
      <c r="E160" s="292">
        <v>0</v>
      </c>
      <c r="F160" s="292">
        <v>0</v>
      </c>
      <c r="G160" s="292">
        <v>0</v>
      </c>
      <c r="H160" s="292">
        <v>0</v>
      </c>
      <c r="I160" s="294">
        <v>1</v>
      </c>
      <c r="J160" s="301"/>
    </row>
    <row r="161" spans="1:10" ht="23.25">
      <c r="A161" s="74" t="s">
        <v>36</v>
      </c>
      <c r="B161" s="74" t="s">
        <v>36</v>
      </c>
      <c r="C161" s="302">
        <v>0</v>
      </c>
      <c r="D161" s="303">
        <f t="shared" si="2"/>
        <v>0</v>
      </c>
      <c r="E161" s="292">
        <v>0</v>
      </c>
      <c r="F161" s="292">
        <v>0</v>
      </c>
      <c r="G161" s="292">
        <v>0</v>
      </c>
      <c r="H161" s="292">
        <v>0</v>
      </c>
      <c r="I161" s="302">
        <v>0</v>
      </c>
      <c r="J161" s="301"/>
    </row>
    <row r="162" spans="1:10" ht="23.25">
      <c r="A162" s="74" t="s">
        <v>36</v>
      </c>
      <c r="B162" s="74" t="s">
        <v>201</v>
      </c>
      <c r="C162" s="302">
        <v>0</v>
      </c>
      <c r="D162" s="303">
        <f t="shared" si="2"/>
        <v>0</v>
      </c>
      <c r="E162" s="292">
        <v>0</v>
      </c>
      <c r="F162" s="292">
        <v>0</v>
      </c>
      <c r="G162" s="292">
        <v>0</v>
      </c>
      <c r="H162" s="292">
        <v>0</v>
      </c>
      <c r="I162" s="302">
        <v>0</v>
      </c>
      <c r="J162" s="301"/>
    </row>
    <row r="163" spans="1:10" ht="23.25">
      <c r="A163" s="74" t="s">
        <v>36</v>
      </c>
      <c r="B163" s="74" t="s">
        <v>211</v>
      </c>
      <c r="C163" s="302">
        <v>0</v>
      </c>
      <c r="D163" s="303">
        <f t="shared" si="2"/>
        <v>0</v>
      </c>
      <c r="E163" s="292">
        <v>0</v>
      </c>
      <c r="F163" s="292">
        <v>0</v>
      </c>
      <c r="G163" s="292">
        <v>0</v>
      </c>
      <c r="H163" s="292">
        <v>0</v>
      </c>
      <c r="I163" s="302">
        <v>0</v>
      </c>
      <c r="J163" s="301"/>
    </row>
    <row r="164" spans="1:10" ht="23.25">
      <c r="A164" s="74" t="s">
        <v>36</v>
      </c>
      <c r="B164" s="74" t="s">
        <v>324</v>
      </c>
      <c r="C164" s="302">
        <v>0</v>
      </c>
      <c r="D164" s="303">
        <f t="shared" si="2"/>
        <v>0</v>
      </c>
      <c r="E164" s="292">
        <v>0</v>
      </c>
      <c r="F164" s="292">
        <v>0</v>
      </c>
      <c r="G164" s="292">
        <v>0</v>
      </c>
      <c r="H164" s="292">
        <v>0</v>
      </c>
      <c r="I164" s="302">
        <v>0</v>
      </c>
      <c r="J164" s="301"/>
    </row>
    <row r="165" spans="1:10" ht="23.25">
      <c r="A165" s="74" t="s">
        <v>68</v>
      </c>
      <c r="B165" s="74" t="s">
        <v>206</v>
      </c>
      <c r="C165" s="302">
        <v>0</v>
      </c>
      <c r="D165" s="303">
        <f t="shared" si="2"/>
        <v>0</v>
      </c>
      <c r="E165" s="292">
        <v>0</v>
      </c>
      <c r="F165" s="292">
        <v>0</v>
      </c>
      <c r="G165" s="292">
        <v>0</v>
      </c>
      <c r="H165" s="292">
        <v>0</v>
      </c>
      <c r="I165" s="302">
        <v>0</v>
      </c>
      <c r="J165" s="301"/>
    </row>
    <row r="166" spans="1:10" ht="23.25">
      <c r="A166" s="74" t="s">
        <v>68</v>
      </c>
      <c r="B166" s="74" t="s">
        <v>68</v>
      </c>
      <c r="C166" s="302">
        <v>0</v>
      </c>
      <c r="D166" s="303">
        <f t="shared" si="2"/>
        <v>0</v>
      </c>
      <c r="E166" s="292">
        <v>0</v>
      </c>
      <c r="F166" s="292">
        <v>0</v>
      </c>
      <c r="G166" s="292">
        <v>0</v>
      </c>
      <c r="H166" s="292">
        <v>0</v>
      </c>
      <c r="I166" s="302">
        <v>0</v>
      </c>
      <c r="J166" s="301"/>
    </row>
    <row r="167" spans="1:10" ht="23.25">
      <c r="A167" s="74" t="s">
        <v>68</v>
      </c>
      <c r="B167" s="74" t="s">
        <v>325</v>
      </c>
      <c r="C167" s="302">
        <v>0</v>
      </c>
      <c r="D167" s="303">
        <f t="shared" si="2"/>
        <v>0</v>
      </c>
      <c r="E167" s="292">
        <v>0</v>
      </c>
      <c r="F167" s="292">
        <v>0</v>
      </c>
      <c r="G167" s="292">
        <v>0</v>
      </c>
      <c r="H167" s="292">
        <v>0</v>
      </c>
      <c r="I167" s="302">
        <v>0</v>
      </c>
      <c r="J167" s="301"/>
    </row>
    <row r="168" spans="1:10" ht="23.25">
      <c r="A168" s="74" t="s">
        <v>68</v>
      </c>
      <c r="B168" s="74" t="s">
        <v>189</v>
      </c>
      <c r="C168" s="302">
        <v>0</v>
      </c>
      <c r="D168" s="303">
        <f t="shared" si="2"/>
        <v>1</v>
      </c>
      <c r="E168" s="292">
        <v>0</v>
      </c>
      <c r="F168" s="292">
        <v>0</v>
      </c>
      <c r="G168" s="292">
        <v>1</v>
      </c>
      <c r="H168" s="292">
        <v>0</v>
      </c>
      <c r="I168" s="296">
        <v>3</v>
      </c>
      <c r="J168" s="301"/>
    </row>
    <row r="169" spans="1:10" ht="23.25">
      <c r="A169" s="74" t="s">
        <v>68</v>
      </c>
      <c r="B169" s="74" t="s">
        <v>326</v>
      </c>
      <c r="C169" s="302">
        <v>2</v>
      </c>
      <c r="D169" s="303">
        <f t="shared" si="2"/>
        <v>0</v>
      </c>
      <c r="E169" s="292">
        <v>0</v>
      </c>
      <c r="F169" s="292">
        <v>0</v>
      </c>
      <c r="G169" s="292">
        <v>0</v>
      </c>
      <c r="H169" s="292">
        <v>0</v>
      </c>
      <c r="I169" s="294">
        <v>1</v>
      </c>
      <c r="J169" s="301"/>
    </row>
    <row r="170" spans="1:10" ht="23.25">
      <c r="A170" s="74" t="s">
        <v>68</v>
      </c>
      <c r="B170" s="74" t="s">
        <v>327</v>
      </c>
      <c r="C170" s="302">
        <v>0</v>
      </c>
      <c r="D170" s="303">
        <f t="shared" si="2"/>
        <v>0</v>
      </c>
      <c r="E170" s="292">
        <v>0</v>
      </c>
      <c r="F170" s="292">
        <v>0</v>
      </c>
      <c r="G170" s="292">
        <v>0</v>
      </c>
      <c r="H170" s="292">
        <v>0</v>
      </c>
      <c r="I170" s="302">
        <v>0</v>
      </c>
      <c r="J170" s="301"/>
    </row>
    <row r="171" spans="1:10" ht="23.25">
      <c r="A171" s="74" t="s">
        <v>68</v>
      </c>
      <c r="B171" s="74" t="s">
        <v>216</v>
      </c>
      <c r="C171" s="302">
        <v>1</v>
      </c>
      <c r="D171" s="303">
        <f t="shared" si="2"/>
        <v>10</v>
      </c>
      <c r="E171" s="292">
        <v>8</v>
      </c>
      <c r="F171" s="292">
        <v>1</v>
      </c>
      <c r="G171" s="292">
        <v>1</v>
      </c>
      <c r="H171" s="292">
        <v>0</v>
      </c>
      <c r="I171" s="296">
        <v>3</v>
      </c>
      <c r="J171" s="301"/>
    </row>
    <row r="172" spans="1:10" ht="23.25">
      <c r="A172" s="74" t="s">
        <v>68</v>
      </c>
      <c r="B172" s="74" t="s">
        <v>328</v>
      </c>
      <c r="C172" s="302">
        <v>0</v>
      </c>
      <c r="D172" s="303">
        <f t="shared" si="2"/>
        <v>0</v>
      </c>
      <c r="E172" s="292">
        <v>0</v>
      </c>
      <c r="F172" s="292">
        <v>0</v>
      </c>
      <c r="G172" s="292">
        <v>0</v>
      </c>
      <c r="H172" s="292">
        <v>0</v>
      </c>
      <c r="I172" s="302">
        <v>0</v>
      </c>
      <c r="J172" s="301"/>
    </row>
    <row r="173" spans="1:10" ht="23.25">
      <c r="A173" s="74" t="s">
        <v>69</v>
      </c>
      <c r="B173" s="74" t="s">
        <v>329</v>
      </c>
      <c r="C173" s="302">
        <v>0</v>
      </c>
      <c r="D173" s="303">
        <f t="shared" si="2"/>
        <v>0</v>
      </c>
      <c r="E173" s="292">
        <v>0</v>
      </c>
      <c r="F173" s="292">
        <v>0</v>
      </c>
      <c r="G173" s="292">
        <v>0</v>
      </c>
      <c r="H173" s="292">
        <v>0</v>
      </c>
      <c r="I173" s="302">
        <v>0</v>
      </c>
      <c r="J173" s="301"/>
    </row>
    <row r="174" spans="1:10" ht="23.25">
      <c r="A174" s="74" t="s">
        <v>69</v>
      </c>
      <c r="B174" s="74" t="s">
        <v>330</v>
      </c>
      <c r="C174" s="302">
        <v>0</v>
      </c>
      <c r="D174" s="303">
        <f t="shared" si="2"/>
        <v>0</v>
      </c>
      <c r="E174" s="292">
        <v>0</v>
      </c>
      <c r="F174" s="292">
        <v>0</v>
      </c>
      <c r="G174" s="292">
        <v>0</v>
      </c>
      <c r="H174" s="292">
        <v>0</v>
      </c>
      <c r="I174" s="302">
        <v>0</v>
      </c>
      <c r="J174" s="301"/>
    </row>
    <row r="175" spans="1:10" ht="23.25">
      <c r="A175" s="74" t="s">
        <v>69</v>
      </c>
      <c r="B175" s="74" t="s">
        <v>331</v>
      </c>
      <c r="C175" s="302">
        <v>0</v>
      </c>
      <c r="D175" s="303">
        <f t="shared" si="2"/>
        <v>0</v>
      </c>
      <c r="E175" s="292">
        <v>0</v>
      </c>
      <c r="F175" s="292">
        <v>0</v>
      </c>
      <c r="G175" s="292">
        <v>0</v>
      </c>
      <c r="H175" s="292">
        <v>0</v>
      </c>
      <c r="I175" s="302">
        <v>0</v>
      </c>
      <c r="J175" s="301"/>
    </row>
    <row r="176" spans="1:10" ht="23.25">
      <c r="A176" s="74" t="s">
        <v>69</v>
      </c>
      <c r="B176" s="74" t="s">
        <v>69</v>
      </c>
      <c r="C176" s="302">
        <v>0</v>
      </c>
      <c r="D176" s="303">
        <f t="shared" si="2"/>
        <v>0</v>
      </c>
      <c r="E176" s="292">
        <v>0</v>
      </c>
      <c r="F176" s="292">
        <v>0</v>
      </c>
      <c r="G176" s="292">
        <v>0</v>
      </c>
      <c r="H176" s="292">
        <v>0</v>
      </c>
      <c r="I176" s="302">
        <v>0</v>
      </c>
      <c r="J176" s="301"/>
    </row>
    <row r="177" spans="1:10" ht="23.25">
      <c r="A177" s="74" t="s">
        <v>69</v>
      </c>
      <c r="B177" s="74" t="s">
        <v>332</v>
      </c>
      <c r="C177" s="302">
        <v>0</v>
      </c>
      <c r="D177" s="303">
        <f t="shared" si="2"/>
        <v>0</v>
      </c>
      <c r="E177" s="292">
        <v>0</v>
      </c>
      <c r="F177" s="292">
        <v>0</v>
      </c>
      <c r="G177" s="292">
        <v>0</v>
      </c>
      <c r="H177" s="292">
        <v>0</v>
      </c>
      <c r="I177" s="302">
        <v>0</v>
      </c>
      <c r="J177" s="301"/>
    </row>
    <row r="178" spans="1:10" ht="23.25">
      <c r="A178" s="74" t="s">
        <v>69</v>
      </c>
      <c r="B178" s="74" t="s">
        <v>333</v>
      </c>
      <c r="C178" s="302">
        <v>0</v>
      </c>
      <c r="D178" s="303">
        <f t="shared" si="2"/>
        <v>0</v>
      </c>
      <c r="E178" s="292">
        <v>0</v>
      </c>
      <c r="F178" s="292">
        <v>0</v>
      </c>
      <c r="G178" s="292">
        <v>0</v>
      </c>
      <c r="H178" s="292">
        <v>0</v>
      </c>
      <c r="I178" s="302">
        <v>0</v>
      </c>
      <c r="J178" s="301"/>
    </row>
    <row r="179" spans="1:10" ht="23.25">
      <c r="A179" s="74" t="s">
        <v>69</v>
      </c>
      <c r="B179" s="74" t="s">
        <v>213</v>
      </c>
      <c r="C179" s="302">
        <v>0</v>
      </c>
      <c r="D179" s="303">
        <f t="shared" si="2"/>
        <v>0</v>
      </c>
      <c r="E179" s="292">
        <v>0</v>
      </c>
      <c r="F179" s="292">
        <v>0</v>
      </c>
      <c r="G179" s="292">
        <v>0</v>
      </c>
      <c r="H179" s="292">
        <v>0</v>
      </c>
      <c r="I179" s="302">
        <v>0</v>
      </c>
      <c r="J179" s="301"/>
    </row>
    <row r="180" spans="1:10" ht="23.25">
      <c r="A180" s="74" t="s">
        <v>69</v>
      </c>
      <c r="B180" s="74" t="s">
        <v>334</v>
      </c>
      <c r="C180" s="302">
        <v>0</v>
      </c>
      <c r="D180" s="303">
        <f t="shared" si="2"/>
        <v>0</v>
      </c>
      <c r="E180" s="292">
        <v>0</v>
      </c>
      <c r="F180" s="292">
        <v>0</v>
      </c>
      <c r="G180" s="292">
        <v>0</v>
      </c>
      <c r="H180" s="292">
        <v>0</v>
      </c>
      <c r="I180" s="302">
        <v>0</v>
      </c>
      <c r="J180" s="301"/>
    </row>
    <row r="181" spans="1:10" ht="23.25">
      <c r="A181" s="74" t="s">
        <v>70</v>
      </c>
      <c r="B181" s="74" t="s">
        <v>70</v>
      </c>
      <c r="C181" s="302">
        <v>0</v>
      </c>
      <c r="D181" s="303">
        <f t="shared" si="2"/>
        <v>0</v>
      </c>
      <c r="E181" s="292">
        <v>0</v>
      </c>
      <c r="F181" s="292">
        <v>0</v>
      </c>
      <c r="G181" s="292">
        <v>0</v>
      </c>
      <c r="H181" s="292">
        <v>0</v>
      </c>
      <c r="I181" s="302">
        <v>0</v>
      </c>
      <c r="J181" s="301"/>
    </row>
    <row r="182" spans="1:10" ht="23.25">
      <c r="A182" s="74" t="s">
        <v>70</v>
      </c>
      <c r="B182" s="74" t="s">
        <v>335</v>
      </c>
      <c r="C182" s="302">
        <v>14</v>
      </c>
      <c r="D182" s="303">
        <f t="shared" si="2"/>
        <v>7</v>
      </c>
      <c r="E182" s="292">
        <v>5</v>
      </c>
      <c r="F182" s="292">
        <v>2</v>
      </c>
      <c r="G182" s="292">
        <v>0</v>
      </c>
      <c r="H182" s="292">
        <v>0</v>
      </c>
      <c r="I182" s="295">
        <v>2</v>
      </c>
      <c r="J182" s="301"/>
    </row>
    <row r="183" spans="1:10" ht="23.25">
      <c r="A183" s="74" t="s">
        <v>70</v>
      </c>
      <c r="B183" s="74" t="s">
        <v>209</v>
      </c>
      <c r="C183" s="302">
        <v>0</v>
      </c>
      <c r="D183" s="303">
        <f t="shared" si="2"/>
        <v>0</v>
      </c>
      <c r="E183" s="292">
        <v>0</v>
      </c>
      <c r="F183" s="292">
        <v>0</v>
      </c>
      <c r="G183" s="292">
        <v>0</v>
      </c>
      <c r="H183" s="292">
        <v>0</v>
      </c>
      <c r="I183" s="302">
        <v>0</v>
      </c>
      <c r="J183" s="301"/>
    </row>
    <row r="184" spans="1:10" ht="23.25">
      <c r="A184" s="74" t="s">
        <v>70</v>
      </c>
      <c r="B184" s="74" t="s">
        <v>336</v>
      </c>
      <c r="C184" s="302">
        <v>1</v>
      </c>
      <c r="D184" s="303">
        <f t="shared" si="2"/>
        <v>0</v>
      </c>
      <c r="E184" s="292">
        <v>0</v>
      </c>
      <c r="F184" s="292">
        <v>0</v>
      </c>
      <c r="G184" s="292">
        <v>0</v>
      </c>
      <c r="H184" s="292">
        <v>0</v>
      </c>
      <c r="I184" s="294">
        <v>1</v>
      </c>
      <c r="J184" s="301"/>
    </row>
    <row r="185" spans="1:10" ht="23.25">
      <c r="A185" s="74" t="s">
        <v>70</v>
      </c>
      <c r="B185" s="74" t="s">
        <v>186</v>
      </c>
      <c r="C185" s="302">
        <v>1</v>
      </c>
      <c r="D185" s="303">
        <f t="shared" si="2"/>
        <v>0</v>
      </c>
      <c r="E185" s="292">
        <v>0</v>
      </c>
      <c r="F185" s="292">
        <v>0</v>
      </c>
      <c r="G185" s="292">
        <v>0</v>
      </c>
      <c r="H185" s="292">
        <v>0</v>
      </c>
      <c r="I185" s="294">
        <v>1</v>
      </c>
      <c r="J185" s="301"/>
    </row>
    <row r="186" spans="1:10" ht="23.25">
      <c r="A186" s="74" t="s">
        <v>70</v>
      </c>
      <c r="B186" s="74" t="s">
        <v>185</v>
      </c>
      <c r="C186" s="302">
        <v>3</v>
      </c>
      <c r="D186" s="303">
        <f t="shared" si="2"/>
        <v>2</v>
      </c>
      <c r="E186" s="292">
        <v>0</v>
      </c>
      <c r="F186" s="292">
        <v>1</v>
      </c>
      <c r="G186" s="292">
        <v>1</v>
      </c>
      <c r="H186" s="292">
        <v>0</v>
      </c>
      <c r="I186" s="296">
        <v>3</v>
      </c>
      <c r="J186" s="301"/>
    </row>
    <row r="187" spans="1:10" ht="23.25">
      <c r="A187" s="74" t="s">
        <v>71</v>
      </c>
      <c r="B187" s="74" t="s">
        <v>71</v>
      </c>
      <c r="C187" s="302">
        <v>0</v>
      </c>
      <c r="D187" s="303">
        <f t="shared" si="2"/>
        <v>1</v>
      </c>
      <c r="E187" s="292">
        <v>1</v>
      </c>
      <c r="F187" s="292">
        <v>0</v>
      </c>
      <c r="G187" s="292">
        <v>0</v>
      </c>
      <c r="H187" s="292">
        <v>0</v>
      </c>
      <c r="I187" s="295">
        <v>2</v>
      </c>
      <c r="J187" s="301"/>
    </row>
    <row r="188" spans="1:10" ht="23.25">
      <c r="A188" s="74" t="s">
        <v>71</v>
      </c>
      <c r="B188" s="74" t="s">
        <v>337</v>
      </c>
      <c r="C188" s="302">
        <v>0</v>
      </c>
      <c r="D188" s="303">
        <f t="shared" si="2"/>
        <v>0</v>
      </c>
      <c r="E188" s="292">
        <v>0</v>
      </c>
      <c r="F188" s="292">
        <v>0</v>
      </c>
      <c r="G188" s="292">
        <v>0</v>
      </c>
      <c r="H188" s="292">
        <v>0</v>
      </c>
      <c r="I188" s="302">
        <v>0</v>
      </c>
      <c r="J188" s="301"/>
    </row>
    <row r="189" spans="1:10" ht="23.25">
      <c r="A189" s="74" t="s">
        <v>71</v>
      </c>
      <c r="B189" s="74" t="s">
        <v>338</v>
      </c>
      <c r="C189" s="302">
        <v>0</v>
      </c>
      <c r="D189" s="303">
        <f t="shared" si="2"/>
        <v>1</v>
      </c>
      <c r="E189" s="292">
        <v>0</v>
      </c>
      <c r="F189" s="292">
        <v>0</v>
      </c>
      <c r="G189" s="292">
        <v>1</v>
      </c>
      <c r="H189" s="292">
        <v>0</v>
      </c>
      <c r="I189" s="296">
        <v>3</v>
      </c>
      <c r="J189" s="301"/>
    </row>
    <row r="190" spans="1:10" ht="23.25">
      <c r="A190" s="74" t="s">
        <v>71</v>
      </c>
      <c r="B190" s="74" t="s">
        <v>172</v>
      </c>
      <c r="C190" s="302">
        <v>22</v>
      </c>
      <c r="D190" s="303">
        <f t="shared" si="2"/>
        <v>2</v>
      </c>
      <c r="E190" s="292">
        <v>2</v>
      </c>
      <c r="F190" s="292">
        <v>0</v>
      </c>
      <c r="G190" s="292">
        <v>0</v>
      </c>
      <c r="H190" s="292">
        <v>0</v>
      </c>
      <c r="I190" s="295">
        <v>2</v>
      </c>
      <c r="J190" s="301"/>
    </row>
    <row r="191" spans="1:10" ht="23.25">
      <c r="A191" s="74" t="s">
        <v>72</v>
      </c>
      <c r="B191" s="74" t="s">
        <v>72</v>
      </c>
      <c r="C191" s="302">
        <v>2</v>
      </c>
      <c r="D191" s="303">
        <f t="shared" si="2"/>
        <v>1</v>
      </c>
      <c r="E191" s="292">
        <v>0</v>
      </c>
      <c r="F191" s="292">
        <v>1</v>
      </c>
      <c r="G191" s="292">
        <v>0</v>
      </c>
      <c r="H191" s="292">
        <v>0</v>
      </c>
      <c r="I191" s="295">
        <v>2</v>
      </c>
      <c r="J191" s="301"/>
    </row>
    <row r="192" spans="1:10" ht="23.25">
      <c r="A192" s="74" t="s">
        <v>72</v>
      </c>
      <c r="B192" s="74" t="s">
        <v>339</v>
      </c>
      <c r="C192" s="302">
        <v>0</v>
      </c>
      <c r="D192" s="303">
        <f t="shared" si="2"/>
        <v>0</v>
      </c>
      <c r="E192" s="292">
        <v>0</v>
      </c>
      <c r="F192" s="292">
        <v>0</v>
      </c>
      <c r="G192" s="292">
        <v>0</v>
      </c>
      <c r="H192" s="292">
        <v>0</v>
      </c>
      <c r="I192" s="302">
        <v>0</v>
      </c>
      <c r="J192" s="301"/>
    </row>
    <row r="193" spans="1:10" ht="23.25">
      <c r="A193" s="74" t="s">
        <v>72</v>
      </c>
      <c r="B193" s="74" t="s">
        <v>291</v>
      </c>
      <c r="C193" s="302">
        <v>0</v>
      </c>
      <c r="D193" s="303">
        <f t="shared" si="2"/>
        <v>0</v>
      </c>
      <c r="E193" s="292">
        <v>0</v>
      </c>
      <c r="F193" s="292">
        <v>0</v>
      </c>
      <c r="G193" s="292">
        <v>0</v>
      </c>
      <c r="H193" s="292">
        <v>0</v>
      </c>
      <c r="I193" s="302">
        <v>0</v>
      </c>
      <c r="J193" s="301"/>
    </row>
    <row r="194" spans="1:10" ht="23.25">
      <c r="A194" s="74" t="s">
        <v>72</v>
      </c>
      <c r="B194" s="74" t="s">
        <v>222</v>
      </c>
      <c r="C194" s="302">
        <v>0</v>
      </c>
      <c r="D194" s="303">
        <f t="shared" si="2"/>
        <v>0</v>
      </c>
      <c r="E194" s="292">
        <v>0</v>
      </c>
      <c r="F194" s="292">
        <v>0</v>
      </c>
      <c r="G194" s="292">
        <v>0</v>
      </c>
      <c r="H194" s="292">
        <v>0</v>
      </c>
      <c r="I194" s="302">
        <v>0</v>
      </c>
      <c r="J194" s="301"/>
    </row>
    <row r="195" spans="1:10" ht="23.25">
      <c r="A195" s="74" t="s">
        <v>72</v>
      </c>
      <c r="B195" s="74" t="s">
        <v>340</v>
      </c>
      <c r="C195" s="302">
        <v>1</v>
      </c>
      <c r="D195" s="303">
        <f t="shared" si="2"/>
        <v>0</v>
      </c>
      <c r="E195" s="292">
        <v>0</v>
      </c>
      <c r="F195" s="292">
        <v>0</v>
      </c>
      <c r="G195" s="292">
        <v>0</v>
      </c>
      <c r="H195" s="292">
        <v>0</v>
      </c>
      <c r="I195" s="294">
        <v>1</v>
      </c>
      <c r="J195" s="301"/>
    </row>
    <row r="196" spans="1:10" ht="22.5">
      <c r="A196" s="250" t="s">
        <v>341</v>
      </c>
      <c r="B196" s="251"/>
      <c r="C196" s="252">
        <f>SUM(C3:C195)</f>
        <v>137</v>
      </c>
      <c r="D196" s="300">
        <f t="shared" ref="D196" si="3">E196+F196+G196+H196</f>
        <v>152</v>
      </c>
      <c r="E196" s="253">
        <f>SUM(E3:E195)</f>
        <v>53</v>
      </c>
      <c r="F196" s="253">
        <f>SUM(F3:F195)</f>
        <v>46</v>
      </c>
      <c r="G196" s="253">
        <f>SUM(G3:G195)</f>
        <v>45</v>
      </c>
      <c r="H196" s="253">
        <f>SUM(H3:H195)</f>
        <v>8</v>
      </c>
      <c r="I196" s="93"/>
      <c r="J196" s="254"/>
    </row>
    <row r="197" spans="1:10" ht="24" customHeight="1">
      <c r="A197" s="255" t="s">
        <v>525</v>
      </c>
      <c r="B197" s="256"/>
      <c r="C197" s="338">
        <f>C196+D196</f>
        <v>289</v>
      </c>
      <c r="D197" s="339"/>
      <c r="I197" s="290"/>
    </row>
    <row r="198" spans="1:10">
      <c r="I198" s="290"/>
    </row>
    <row r="199" spans="1:10">
      <c r="I199" s="290"/>
      <c r="J199" s="289"/>
    </row>
    <row r="200" spans="1:10">
      <c r="I200" s="290"/>
    </row>
    <row r="201" spans="1:10">
      <c r="I201" s="290"/>
    </row>
    <row r="202" spans="1:10">
      <c r="H202" s="198"/>
      <c r="I202" s="291"/>
    </row>
    <row r="203" spans="1:10">
      <c r="A203" s="72"/>
      <c r="I203" s="290"/>
    </row>
    <row r="204" spans="1:10">
      <c r="I204" s="290"/>
    </row>
    <row r="205" spans="1:10">
      <c r="I205" s="290"/>
    </row>
    <row r="206" spans="1:10">
      <c r="I206" s="290"/>
    </row>
    <row r="207" spans="1:10">
      <c r="I207" s="290"/>
    </row>
    <row r="208" spans="1:10">
      <c r="I208" s="290"/>
    </row>
    <row r="209" spans="9:9">
      <c r="I209" s="290"/>
    </row>
    <row r="210" spans="9:9">
      <c r="I210" s="290"/>
    </row>
    <row r="211" spans="9:9">
      <c r="I211" s="290"/>
    </row>
    <row r="212" spans="9:9">
      <c r="I212" s="290"/>
    </row>
    <row r="213" spans="9:9">
      <c r="I213" s="290"/>
    </row>
    <row r="214" spans="9:9">
      <c r="I214" s="290"/>
    </row>
    <row r="215" spans="9:9">
      <c r="I215" s="290"/>
    </row>
    <row r="216" spans="9:9">
      <c r="I216" s="290"/>
    </row>
    <row r="217" spans="9:9">
      <c r="I217" s="290"/>
    </row>
    <row r="218" spans="9:9">
      <c r="I218" s="290"/>
    </row>
    <row r="219" spans="9:9">
      <c r="I219" s="290"/>
    </row>
    <row r="220" spans="9:9">
      <c r="I220" s="290"/>
    </row>
    <row r="221" spans="9:9">
      <c r="I221" s="290"/>
    </row>
    <row r="222" spans="9:9">
      <c r="I222" s="290"/>
    </row>
    <row r="223" spans="9:9">
      <c r="I223" s="290"/>
    </row>
    <row r="224" spans="9:9">
      <c r="I224" s="290"/>
    </row>
    <row r="225" spans="9:9">
      <c r="I225" s="290"/>
    </row>
  </sheetData>
  <autoFilter ref="A2:Q197"/>
  <mergeCells count="2">
    <mergeCell ref="K4:Q4"/>
    <mergeCell ref="C197:D197"/>
  </mergeCells>
  <phoneticPr fontId="32" type="noConversion"/>
  <pageMargins left="0.75" right="0.75" top="1" bottom="1" header="0.5" footer="0.5"/>
  <pageSetup orientation="portrait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AA214"/>
  <sheetViews>
    <sheetView topLeftCell="A20" zoomScale="90" zoomScaleNormal="90" workbookViewId="0">
      <selection activeCell="D14" sqref="D14"/>
    </sheetView>
  </sheetViews>
  <sheetFormatPr defaultRowHeight="21.75"/>
  <cols>
    <col min="1" max="1" width="10.85546875" customWidth="1"/>
    <col min="2" max="2" width="11.5703125" customWidth="1"/>
    <col min="3" max="3" width="6.7109375" customWidth="1"/>
    <col min="4" max="4" width="11.7109375" customWidth="1"/>
    <col min="5" max="26" width="6.42578125" style="17" customWidth="1"/>
    <col min="27" max="27" width="12.5703125" style="198" bestFit="1" customWidth="1"/>
  </cols>
  <sheetData>
    <row r="1" spans="1:27" s="309" customFormat="1" ht="26.25">
      <c r="B1" s="310" t="s">
        <v>557</v>
      </c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23"/>
    </row>
    <row r="2" spans="1:27" s="309" customFormat="1">
      <c r="B2" s="311" t="s">
        <v>558</v>
      </c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23"/>
    </row>
    <row r="3" spans="1:27" s="17" customFormat="1">
      <c r="A3" s="308" t="s">
        <v>439</v>
      </c>
      <c r="B3" s="305"/>
      <c r="C3" s="305"/>
      <c r="D3" s="305"/>
      <c r="E3" s="304" t="s">
        <v>369</v>
      </c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  <c r="AA3" s="306"/>
    </row>
    <row r="4" spans="1:27" s="17" customFormat="1">
      <c r="A4" s="308" t="s">
        <v>10</v>
      </c>
      <c r="B4" s="308" t="s">
        <v>50</v>
      </c>
      <c r="C4" s="308" t="s">
        <v>49</v>
      </c>
      <c r="D4" s="308" t="s">
        <v>368</v>
      </c>
      <c r="E4" s="307">
        <v>0</v>
      </c>
      <c r="F4" s="307">
        <v>1</v>
      </c>
      <c r="G4" s="307">
        <v>2</v>
      </c>
      <c r="H4" s="307">
        <v>3</v>
      </c>
      <c r="I4" s="307">
        <v>5</v>
      </c>
      <c r="J4" s="307">
        <v>6</v>
      </c>
      <c r="K4" s="307">
        <v>7</v>
      </c>
      <c r="L4" s="307">
        <v>8</v>
      </c>
      <c r="M4" s="307">
        <v>10</v>
      </c>
      <c r="N4" s="307">
        <v>11</v>
      </c>
      <c r="O4" s="307">
        <v>12</v>
      </c>
      <c r="P4" s="307">
        <v>13</v>
      </c>
      <c r="Q4" s="307">
        <v>14</v>
      </c>
      <c r="R4" s="307">
        <v>15</v>
      </c>
      <c r="S4" s="307">
        <v>16</v>
      </c>
      <c r="T4" s="307">
        <v>17</v>
      </c>
      <c r="U4" s="307">
        <v>18</v>
      </c>
      <c r="V4" s="307">
        <v>19</v>
      </c>
      <c r="W4" s="307">
        <v>20</v>
      </c>
      <c r="X4" s="307">
        <v>21</v>
      </c>
      <c r="Y4" s="307">
        <v>22</v>
      </c>
      <c r="Z4" s="307">
        <v>23</v>
      </c>
      <c r="AA4" s="308" t="s">
        <v>440</v>
      </c>
    </row>
    <row r="5" spans="1:27">
      <c r="A5" s="297" t="s">
        <v>24</v>
      </c>
      <c r="B5" s="297" t="s">
        <v>242</v>
      </c>
      <c r="C5" s="297" t="s">
        <v>383</v>
      </c>
      <c r="D5" s="297" t="s">
        <v>400</v>
      </c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>
        <v>1</v>
      </c>
      <c r="X5" s="319"/>
      <c r="Y5" s="319"/>
      <c r="Z5" s="319"/>
      <c r="AA5" s="324">
        <v>1</v>
      </c>
    </row>
    <row r="6" spans="1:27">
      <c r="A6" s="299"/>
      <c r="B6" s="299"/>
      <c r="C6" s="297" t="s">
        <v>375</v>
      </c>
      <c r="D6" s="297" t="s">
        <v>529</v>
      </c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>
        <v>5</v>
      </c>
      <c r="Z6" s="319"/>
      <c r="AA6" s="324">
        <v>5</v>
      </c>
    </row>
    <row r="7" spans="1:27">
      <c r="A7" s="299"/>
      <c r="B7" s="299"/>
      <c r="C7" s="297" t="s">
        <v>371</v>
      </c>
      <c r="D7" s="297" t="s">
        <v>530</v>
      </c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>
        <v>1</v>
      </c>
      <c r="Z7" s="319"/>
      <c r="AA7" s="324">
        <v>1</v>
      </c>
    </row>
    <row r="8" spans="1:27">
      <c r="A8" s="299"/>
      <c r="B8" s="299"/>
      <c r="C8" s="297" t="s">
        <v>372</v>
      </c>
      <c r="D8" s="297" t="s">
        <v>537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>
        <v>1</v>
      </c>
      <c r="Z8" s="319"/>
      <c r="AA8" s="324">
        <v>1</v>
      </c>
    </row>
    <row r="9" spans="1:27">
      <c r="A9" s="299"/>
      <c r="B9" s="312" t="s">
        <v>443</v>
      </c>
      <c r="C9" s="313"/>
      <c r="D9" s="313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>
        <v>1</v>
      </c>
      <c r="X9" s="320"/>
      <c r="Y9" s="320">
        <v>7</v>
      </c>
      <c r="Z9" s="320"/>
      <c r="AA9" s="325">
        <v>8</v>
      </c>
    </row>
    <row r="10" spans="1:27">
      <c r="A10" s="299"/>
      <c r="B10" s="297" t="s">
        <v>182</v>
      </c>
      <c r="C10" s="298"/>
      <c r="D10" s="298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>
        <v>2</v>
      </c>
      <c r="W10" s="319"/>
      <c r="X10" s="319">
        <v>1</v>
      </c>
      <c r="Y10" s="319"/>
      <c r="Z10" s="319">
        <v>1</v>
      </c>
      <c r="AA10" s="324">
        <v>4</v>
      </c>
    </row>
    <row r="11" spans="1:27">
      <c r="A11" s="299"/>
      <c r="B11" s="297" t="s">
        <v>241</v>
      </c>
      <c r="C11" s="297" t="s">
        <v>385</v>
      </c>
      <c r="D11" s="297" t="s">
        <v>425</v>
      </c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>
        <v>2</v>
      </c>
      <c r="X11" s="319"/>
      <c r="Y11" s="319">
        <v>1</v>
      </c>
      <c r="Z11" s="319"/>
      <c r="AA11" s="324">
        <v>3</v>
      </c>
    </row>
    <row r="12" spans="1:27">
      <c r="A12" s="299"/>
      <c r="B12" s="312" t="s">
        <v>441</v>
      </c>
      <c r="C12" s="313"/>
      <c r="D12" s="313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>
        <v>2</v>
      </c>
      <c r="X12" s="320"/>
      <c r="Y12" s="320">
        <v>1</v>
      </c>
      <c r="Z12" s="320"/>
      <c r="AA12" s="325">
        <v>3</v>
      </c>
    </row>
    <row r="13" spans="1:27">
      <c r="A13" s="299"/>
      <c r="B13" s="297" t="s">
        <v>195</v>
      </c>
      <c r="C13" s="297" t="s">
        <v>391</v>
      </c>
      <c r="D13" s="297" t="s">
        <v>195</v>
      </c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>
        <v>1</v>
      </c>
      <c r="Z13" s="319">
        <v>2</v>
      </c>
      <c r="AA13" s="324">
        <v>3</v>
      </c>
    </row>
    <row r="14" spans="1:27">
      <c r="A14" s="299"/>
      <c r="B14" s="312" t="s">
        <v>547</v>
      </c>
      <c r="C14" s="313"/>
      <c r="D14" s="313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>
        <v>1</v>
      </c>
      <c r="Z14" s="320">
        <v>2</v>
      </c>
      <c r="AA14" s="325">
        <v>3</v>
      </c>
    </row>
    <row r="15" spans="1:27">
      <c r="A15" s="299"/>
      <c r="B15" s="297" t="s">
        <v>192</v>
      </c>
      <c r="C15" s="297" t="s">
        <v>383</v>
      </c>
      <c r="D15" s="297" t="s">
        <v>545</v>
      </c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>
        <v>1</v>
      </c>
      <c r="AA15" s="324">
        <v>1</v>
      </c>
    </row>
    <row r="16" spans="1:27">
      <c r="A16" s="299"/>
      <c r="B16" s="312" t="s">
        <v>548</v>
      </c>
      <c r="C16" s="313"/>
      <c r="D16" s="313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>
        <v>1</v>
      </c>
      <c r="AA16" s="325">
        <v>1</v>
      </c>
    </row>
    <row r="17" spans="1:27">
      <c r="A17" s="299"/>
      <c r="B17" s="297" t="s">
        <v>224</v>
      </c>
      <c r="C17" s="297" t="s">
        <v>385</v>
      </c>
      <c r="D17" s="297" t="s">
        <v>340</v>
      </c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>
        <v>1</v>
      </c>
      <c r="X17" s="319"/>
      <c r="Y17" s="319"/>
      <c r="Z17" s="319"/>
      <c r="AA17" s="324">
        <v>1</v>
      </c>
    </row>
    <row r="18" spans="1:27">
      <c r="A18" s="299"/>
      <c r="B18" s="312" t="s">
        <v>442</v>
      </c>
      <c r="C18" s="313"/>
      <c r="D18" s="313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>
        <v>1</v>
      </c>
      <c r="X18" s="320"/>
      <c r="Y18" s="320"/>
      <c r="Z18" s="320"/>
      <c r="AA18" s="325">
        <v>1</v>
      </c>
    </row>
    <row r="19" spans="1:27">
      <c r="A19" s="299"/>
      <c r="B19" s="297" t="s">
        <v>180</v>
      </c>
      <c r="C19" s="297" t="s">
        <v>391</v>
      </c>
      <c r="D19" s="297" t="s">
        <v>180</v>
      </c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>
        <v>1</v>
      </c>
      <c r="X19" s="319"/>
      <c r="Y19" s="319"/>
      <c r="Z19" s="319"/>
      <c r="AA19" s="324">
        <v>1</v>
      </c>
    </row>
    <row r="20" spans="1:27">
      <c r="A20" s="299"/>
      <c r="B20" s="312" t="s">
        <v>444</v>
      </c>
      <c r="C20" s="313"/>
      <c r="D20" s="313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>
        <v>1</v>
      </c>
      <c r="X20" s="320"/>
      <c r="Y20" s="320"/>
      <c r="Z20" s="320"/>
      <c r="AA20" s="325">
        <v>1</v>
      </c>
    </row>
    <row r="21" spans="1:27">
      <c r="A21" s="299"/>
      <c r="B21" s="297" t="s">
        <v>24</v>
      </c>
      <c r="C21" s="297" t="s">
        <v>390</v>
      </c>
      <c r="D21" s="297" t="s">
        <v>541</v>
      </c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>
        <v>1</v>
      </c>
      <c r="Z21" s="319"/>
      <c r="AA21" s="324">
        <v>1</v>
      </c>
    </row>
    <row r="22" spans="1:27">
      <c r="A22" s="299"/>
      <c r="B22" s="312" t="s">
        <v>445</v>
      </c>
      <c r="C22" s="313"/>
      <c r="D22" s="313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>
        <v>1</v>
      </c>
      <c r="Z22" s="320"/>
      <c r="AA22" s="325">
        <v>1</v>
      </c>
    </row>
    <row r="23" spans="1:27">
      <c r="A23" s="314" t="s">
        <v>445</v>
      </c>
      <c r="B23" s="315"/>
      <c r="C23" s="315"/>
      <c r="D23" s="315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>
        <v>2</v>
      </c>
      <c r="W23" s="321">
        <v>5</v>
      </c>
      <c r="X23" s="321">
        <v>1</v>
      </c>
      <c r="Y23" s="321">
        <v>10</v>
      </c>
      <c r="Z23" s="321">
        <v>4</v>
      </c>
      <c r="AA23" s="326">
        <v>22</v>
      </c>
    </row>
    <row r="24" spans="1:27">
      <c r="A24" s="297" t="s">
        <v>25</v>
      </c>
      <c r="B24" s="297" t="s">
        <v>253</v>
      </c>
      <c r="C24" s="297" t="s">
        <v>379</v>
      </c>
      <c r="D24" s="298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>
        <v>1</v>
      </c>
      <c r="Z24" s="319"/>
      <c r="AA24" s="324">
        <v>1</v>
      </c>
    </row>
    <row r="25" spans="1:27">
      <c r="A25" s="299"/>
      <c r="B25" s="299"/>
      <c r="C25" s="297" t="s">
        <v>372</v>
      </c>
      <c r="D25" s="297" t="s">
        <v>506</v>
      </c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>
        <v>1</v>
      </c>
      <c r="Y25" s="319"/>
      <c r="Z25" s="319">
        <v>3</v>
      </c>
      <c r="AA25" s="324">
        <v>4</v>
      </c>
    </row>
    <row r="26" spans="1:27">
      <c r="A26" s="299"/>
      <c r="B26" s="312" t="s">
        <v>508</v>
      </c>
      <c r="C26" s="313"/>
      <c r="D26" s="313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>
        <v>1</v>
      </c>
      <c r="Y26" s="320">
        <v>1</v>
      </c>
      <c r="Z26" s="320">
        <v>3</v>
      </c>
      <c r="AA26" s="325">
        <v>5</v>
      </c>
    </row>
    <row r="27" spans="1:27">
      <c r="A27" s="299"/>
      <c r="B27" s="297" t="s">
        <v>259</v>
      </c>
      <c r="C27" s="297" t="s">
        <v>383</v>
      </c>
      <c r="D27" s="297" t="s">
        <v>540</v>
      </c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>
        <v>1</v>
      </c>
      <c r="AA27" s="324">
        <v>1</v>
      </c>
    </row>
    <row r="28" spans="1:27">
      <c r="A28" s="299"/>
      <c r="B28" s="299"/>
      <c r="C28" s="297" t="s">
        <v>373</v>
      </c>
      <c r="D28" s="297" t="s">
        <v>539</v>
      </c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>
        <v>1</v>
      </c>
      <c r="Z28" s="319"/>
      <c r="AA28" s="324">
        <v>1</v>
      </c>
    </row>
    <row r="29" spans="1:27">
      <c r="A29" s="299"/>
      <c r="B29" s="299"/>
      <c r="C29" s="297" t="s">
        <v>377</v>
      </c>
      <c r="D29" s="297" t="s">
        <v>543</v>
      </c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>
        <v>1</v>
      </c>
      <c r="Z29" s="319"/>
      <c r="AA29" s="324">
        <v>1</v>
      </c>
    </row>
    <row r="30" spans="1:27">
      <c r="A30" s="299"/>
      <c r="B30" s="312" t="s">
        <v>549</v>
      </c>
      <c r="C30" s="313"/>
      <c r="D30" s="313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>
        <v>2</v>
      </c>
      <c r="Z30" s="320">
        <v>1</v>
      </c>
      <c r="AA30" s="325">
        <v>3</v>
      </c>
    </row>
    <row r="31" spans="1:27">
      <c r="A31" s="299"/>
      <c r="B31" s="297" t="s">
        <v>252</v>
      </c>
      <c r="C31" s="297" t="s">
        <v>381</v>
      </c>
      <c r="D31" s="297" t="s">
        <v>414</v>
      </c>
      <c r="E31" s="319"/>
      <c r="F31" s="319"/>
      <c r="G31" s="319"/>
      <c r="H31" s="319"/>
      <c r="I31" s="319"/>
      <c r="J31" s="319"/>
      <c r="K31" s="319"/>
      <c r="L31" s="319"/>
      <c r="M31" s="319">
        <v>1</v>
      </c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24">
        <v>1</v>
      </c>
    </row>
    <row r="32" spans="1:27">
      <c r="A32" s="299"/>
      <c r="B32" s="299"/>
      <c r="C32" s="297" t="s">
        <v>373</v>
      </c>
      <c r="D32" s="297" t="s">
        <v>387</v>
      </c>
      <c r="E32" s="319"/>
      <c r="F32" s="319"/>
      <c r="G32" s="319">
        <v>1</v>
      </c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24">
        <v>1</v>
      </c>
    </row>
    <row r="33" spans="1:27">
      <c r="A33" s="299"/>
      <c r="B33" s="312" t="s">
        <v>446</v>
      </c>
      <c r="C33" s="313"/>
      <c r="D33" s="313"/>
      <c r="E33" s="320"/>
      <c r="F33" s="320"/>
      <c r="G33" s="320">
        <v>1</v>
      </c>
      <c r="H33" s="320"/>
      <c r="I33" s="320"/>
      <c r="J33" s="320"/>
      <c r="K33" s="320"/>
      <c r="L33" s="320"/>
      <c r="M33" s="320">
        <v>1</v>
      </c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5">
        <v>2</v>
      </c>
    </row>
    <row r="34" spans="1:27">
      <c r="A34" s="299"/>
      <c r="B34" s="297" t="s">
        <v>262</v>
      </c>
      <c r="C34" s="297" t="s">
        <v>379</v>
      </c>
      <c r="D34" s="298"/>
      <c r="E34" s="319"/>
      <c r="F34" s="319"/>
      <c r="G34" s="319"/>
      <c r="H34" s="319"/>
      <c r="I34" s="319">
        <v>1</v>
      </c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24">
        <v>1</v>
      </c>
    </row>
    <row r="35" spans="1:27">
      <c r="A35" s="299"/>
      <c r="B35" s="299"/>
      <c r="C35" s="297" t="s">
        <v>373</v>
      </c>
      <c r="D35" s="297" t="s">
        <v>538</v>
      </c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>
        <v>1</v>
      </c>
      <c r="AA35" s="324">
        <v>1</v>
      </c>
    </row>
    <row r="36" spans="1:27">
      <c r="A36" s="299"/>
      <c r="B36" s="312" t="s">
        <v>449</v>
      </c>
      <c r="C36" s="313"/>
      <c r="D36" s="313"/>
      <c r="E36" s="320"/>
      <c r="F36" s="320"/>
      <c r="G36" s="320"/>
      <c r="H36" s="320"/>
      <c r="I36" s="320">
        <v>1</v>
      </c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>
        <v>1</v>
      </c>
      <c r="AA36" s="325">
        <v>2</v>
      </c>
    </row>
    <row r="37" spans="1:27">
      <c r="A37" s="299"/>
      <c r="B37" s="297" t="s">
        <v>251</v>
      </c>
      <c r="C37" s="297" t="s">
        <v>391</v>
      </c>
      <c r="D37" s="297" t="s">
        <v>411</v>
      </c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>
        <v>1</v>
      </c>
      <c r="V37" s="319"/>
      <c r="W37" s="319"/>
      <c r="X37" s="319"/>
      <c r="Y37" s="319"/>
      <c r="Z37" s="319"/>
      <c r="AA37" s="324">
        <v>1</v>
      </c>
    </row>
    <row r="38" spans="1:27">
      <c r="A38" s="299"/>
      <c r="B38" s="299"/>
      <c r="C38" s="297" t="s">
        <v>372</v>
      </c>
      <c r="D38" s="297" t="s">
        <v>422</v>
      </c>
      <c r="E38" s="319"/>
      <c r="F38" s="319"/>
      <c r="G38" s="319"/>
      <c r="H38" s="319"/>
      <c r="I38" s="319"/>
      <c r="J38" s="319"/>
      <c r="K38" s="319"/>
      <c r="L38" s="319"/>
      <c r="M38" s="319"/>
      <c r="N38" s="319">
        <v>1</v>
      </c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24">
        <v>1</v>
      </c>
    </row>
    <row r="39" spans="1:27">
      <c r="A39" s="299"/>
      <c r="B39" s="312" t="s">
        <v>448</v>
      </c>
      <c r="C39" s="313"/>
      <c r="D39" s="313"/>
      <c r="E39" s="320"/>
      <c r="F39" s="320"/>
      <c r="G39" s="320"/>
      <c r="H39" s="320"/>
      <c r="I39" s="320"/>
      <c r="J39" s="320"/>
      <c r="K39" s="320"/>
      <c r="L39" s="320"/>
      <c r="M39" s="320"/>
      <c r="N39" s="320">
        <v>1</v>
      </c>
      <c r="O39" s="320"/>
      <c r="P39" s="320"/>
      <c r="Q39" s="320"/>
      <c r="R39" s="320"/>
      <c r="S39" s="320"/>
      <c r="T39" s="320"/>
      <c r="U39" s="320">
        <v>1</v>
      </c>
      <c r="V39" s="320"/>
      <c r="W39" s="320"/>
      <c r="X39" s="320"/>
      <c r="Y39" s="320"/>
      <c r="Z39" s="320"/>
      <c r="AA39" s="325">
        <v>2</v>
      </c>
    </row>
    <row r="40" spans="1:27">
      <c r="A40" s="299"/>
      <c r="B40" s="297" t="s">
        <v>256</v>
      </c>
      <c r="C40" s="297" t="s">
        <v>373</v>
      </c>
      <c r="D40" s="297" t="s">
        <v>413</v>
      </c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>
        <v>2</v>
      </c>
      <c r="X40" s="319"/>
      <c r="Y40" s="319"/>
      <c r="Z40" s="319"/>
      <c r="AA40" s="324">
        <v>2</v>
      </c>
    </row>
    <row r="41" spans="1:27">
      <c r="A41" s="299"/>
      <c r="B41" s="312" t="s">
        <v>447</v>
      </c>
      <c r="C41" s="313"/>
      <c r="D41" s="313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>
        <v>2</v>
      </c>
      <c r="X41" s="320"/>
      <c r="Y41" s="320"/>
      <c r="Z41" s="320"/>
      <c r="AA41" s="325">
        <v>2</v>
      </c>
    </row>
    <row r="42" spans="1:27">
      <c r="A42" s="299"/>
      <c r="B42" s="297" t="s">
        <v>257</v>
      </c>
      <c r="C42" s="297" t="s">
        <v>389</v>
      </c>
      <c r="D42" s="297" t="s">
        <v>536</v>
      </c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>
        <v>1</v>
      </c>
      <c r="AA42" s="324">
        <v>1</v>
      </c>
    </row>
    <row r="43" spans="1:27">
      <c r="A43" s="299"/>
      <c r="B43" s="312" t="s">
        <v>550</v>
      </c>
      <c r="C43" s="313"/>
      <c r="D43" s="313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>
        <v>1</v>
      </c>
      <c r="AA43" s="325">
        <v>1</v>
      </c>
    </row>
    <row r="44" spans="1:27">
      <c r="A44" s="314" t="s">
        <v>450</v>
      </c>
      <c r="B44" s="315"/>
      <c r="C44" s="315"/>
      <c r="D44" s="315"/>
      <c r="E44" s="321"/>
      <c r="F44" s="321"/>
      <c r="G44" s="321">
        <v>1</v>
      </c>
      <c r="H44" s="321"/>
      <c r="I44" s="321">
        <v>1</v>
      </c>
      <c r="J44" s="321"/>
      <c r="K44" s="321"/>
      <c r="L44" s="321"/>
      <c r="M44" s="321">
        <v>1</v>
      </c>
      <c r="N44" s="321">
        <v>1</v>
      </c>
      <c r="O44" s="321"/>
      <c r="P44" s="321"/>
      <c r="Q44" s="321"/>
      <c r="R44" s="321"/>
      <c r="S44" s="321"/>
      <c r="T44" s="321"/>
      <c r="U44" s="321">
        <v>1</v>
      </c>
      <c r="V44" s="321"/>
      <c r="W44" s="321">
        <v>2</v>
      </c>
      <c r="X44" s="321">
        <v>1</v>
      </c>
      <c r="Y44" s="321">
        <v>3</v>
      </c>
      <c r="Z44" s="321">
        <v>6</v>
      </c>
      <c r="AA44" s="326">
        <v>17</v>
      </c>
    </row>
    <row r="45" spans="1:27">
      <c r="A45" s="297" t="s">
        <v>70</v>
      </c>
      <c r="B45" s="297" t="s">
        <v>335</v>
      </c>
      <c r="C45" s="297" t="s">
        <v>389</v>
      </c>
      <c r="D45" s="297" t="s">
        <v>424</v>
      </c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>
        <v>1</v>
      </c>
      <c r="V45" s="319">
        <v>1</v>
      </c>
      <c r="W45" s="319"/>
      <c r="X45" s="319"/>
      <c r="Y45" s="319"/>
      <c r="Z45" s="319"/>
      <c r="AA45" s="324">
        <v>2</v>
      </c>
    </row>
    <row r="46" spans="1:27">
      <c r="A46" s="299"/>
      <c r="B46" s="299"/>
      <c r="C46" s="297" t="s">
        <v>371</v>
      </c>
      <c r="D46" s="297" t="s">
        <v>364</v>
      </c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>
        <v>1</v>
      </c>
      <c r="U46" s="319"/>
      <c r="V46" s="319">
        <v>2</v>
      </c>
      <c r="W46" s="319">
        <v>3</v>
      </c>
      <c r="X46" s="319">
        <v>2</v>
      </c>
      <c r="Y46" s="319"/>
      <c r="Z46" s="319"/>
      <c r="AA46" s="324">
        <v>8</v>
      </c>
    </row>
    <row r="47" spans="1:27">
      <c r="A47" s="299"/>
      <c r="B47" s="299"/>
      <c r="C47" s="297" t="s">
        <v>385</v>
      </c>
      <c r="D47" s="297" t="s">
        <v>386</v>
      </c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>
        <v>1</v>
      </c>
      <c r="V47" s="319">
        <v>4</v>
      </c>
      <c r="W47" s="319">
        <v>3</v>
      </c>
      <c r="X47" s="319"/>
      <c r="Y47" s="319">
        <v>1</v>
      </c>
      <c r="Z47" s="319"/>
      <c r="AA47" s="324">
        <v>9</v>
      </c>
    </row>
    <row r="48" spans="1:27">
      <c r="A48" s="299"/>
      <c r="B48" s="299"/>
      <c r="C48" s="297" t="s">
        <v>394</v>
      </c>
      <c r="D48" s="297" t="s">
        <v>432</v>
      </c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>
        <v>2</v>
      </c>
      <c r="Y48" s="319"/>
      <c r="Z48" s="319"/>
      <c r="AA48" s="324">
        <v>2</v>
      </c>
    </row>
    <row r="49" spans="1:27">
      <c r="A49" s="299"/>
      <c r="B49" s="312" t="s">
        <v>451</v>
      </c>
      <c r="C49" s="313"/>
      <c r="D49" s="313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>
        <v>1</v>
      </c>
      <c r="U49" s="320">
        <v>2</v>
      </c>
      <c r="V49" s="320">
        <v>7</v>
      </c>
      <c r="W49" s="320">
        <v>6</v>
      </c>
      <c r="X49" s="320">
        <v>4</v>
      </c>
      <c r="Y49" s="320">
        <v>1</v>
      </c>
      <c r="Z49" s="320"/>
      <c r="AA49" s="325">
        <v>21</v>
      </c>
    </row>
    <row r="50" spans="1:27">
      <c r="A50" s="299"/>
      <c r="B50" s="297" t="s">
        <v>185</v>
      </c>
      <c r="C50" s="297" t="s">
        <v>381</v>
      </c>
      <c r="D50" s="297" t="s">
        <v>435</v>
      </c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>
        <v>1</v>
      </c>
      <c r="X50" s="319"/>
      <c r="Y50" s="319"/>
      <c r="Z50" s="319"/>
      <c r="AA50" s="324">
        <v>1</v>
      </c>
    </row>
    <row r="51" spans="1:27">
      <c r="A51" s="299"/>
      <c r="B51" s="299"/>
      <c r="C51" s="297" t="s">
        <v>394</v>
      </c>
      <c r="D51" s="297" t="s">
        <v>290</v>
      </c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>
        <v>1</v>
      </c>
      <c r="R51" s="319"/>
      <c r="S51" s="319"/>
      <c r="T51" s="319"/>
      <c r="U51" s="319"/>
      <c r="V51" s="319"/>
      <c r="W51" s="319">
        <v>1</v>
      </c>
      <c r="X51" s="319">
        <v>1</v>
      </c>
      <c r="Y51" s="319">
        <v>1</v>
      </c>
      <c r="Z51" s="319"/>
      <c r="AA51" s="324">
        <v>4</v>
      </c>
    </row>
    <row r="52" spans="1:27">
      <c r="A52" s="299"/>
      <c r="B52" s="312" t="s">
        <v>452</v>
      </c>
      <c r="C52" s="313"/>
      <c r="D52" s="313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>
        <v>1</v>
      </c>
      <c r="R52" s="320"/>
      <c r="S52" s="320"/>
      <c r="T52" s="320"/>
      <c r="U52" s="320"/>
      <c r="V52" s="320"/>
      <c r="W52" s="320">
        <v>2</v>
      </c>
      <c r="X52" s="320">
        <v>1</v>
      </c>
      <c r="Y52" s="320">
        <v>1</v>
      </c>
      <c r="Z52" s="320"/>
      <c r="AA52" s="325">
        <v>5</v>
      </c>
    </row>
    <row r="53" spans="1:27">
      <c r="A53" s="299"/>
      <c r="B53" s="297" t="s">
        <v>336</v>
      </c>
      <c r="C53" s="297" t="s">
        <v>381</v>
      </c>
      <c r="D53" s="297" t="s">
        <v>417</v>
      </c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>
        <v>1</v>
      </c>
      <c r="V53" s="319"/>
      <c r="W53" s="319"/>
      <c r="X53" s="319"/>
      <c r="Y53" s="319"/>
      <c r="Z53" s="319"/>
      <c r="AA53" s="324">
        <v>1</v>
      </c>
    </row>
    <row r="54" spans="1:27">
      <c r="A54" s="299"/>
      <c r="B54" s="312" t="s">
        <v>453</v>
      </c>
      <c r="C54" s="313"/>
      <c r="D54" s="313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>
        <v>1</v>
      </c>
      <c r="V54" s="320"/>
      <c r="W54" s="320"/>
      <c r="X54" s="320"/>
      <c r="Y54" s="320"/>
      <c r="Z54" s="320"/>
      <c r="AA54" s="325">
        <v>1</v>
      </c>
    </row>
    <row r="55" spans="1:27">
      <c r="A55" s="299"/>
      <c r="B55" s="297" t="s">
        <v>186</v>
      </c>
      <c r="C55" s="297" t="s">
        <v>371</v>
      </c>
      <c r="D55" s="297" t="s">
        <v>186</v>
      </c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>
        <v>1</v>
      </c>
      <c r="T55" s="319"/>
      <c r="U55" s="319"/>
      <c r="V55" s="319"/>
      <c r="W55" s="319"/>
      <c r="X55" s="319"/>
      <c r="Y55" s="319"/>
      <c r="Z55" s="319"/>
      <c r="AA55" s="324">
        <v>1</v>
      </c>
    </row>
    <row r="56" spans="1:27">
      <c r="A56" s="299"/>
      <c r="B56" s="312" t="s">
        <v>454</v>
      </c>
      <c r="C56" s="313"/>
      <c r="D56" s="313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>
        <v>1</v>
      </c>
      <c r="T56" s="320"/>
      <c r="U56" s="320"/>
      <c r="V56" s="320"/>
      <c r="W56" s="320"/>
      <c r="X56" s="320"/>
      <c r="Y56" s="320"/>
      <c r="Z56" s="320"/>
      <c r="AA56" s="325">
        <v>1</v>
      </c>
    </row>
    <row r="57" spans="1:27">
      <c r="A57" s="314" t="s">
        <v>455</v>
      </c>
      <c r="B57" s="315"/>
      <c r="C57" s="315"/>
      <c r="D57" s="315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>
        <v>1</v>
      </c>
      <c r="R57" s="321"/>
      <c r="S57" s="321">
        <v>1</v>
      </c>
      <c r="T57" s="321">
        <v>1</v>
      </c>
      <c r="U57" s="321">
        <v>3</v>
      </c>
      <c r="V57" s="321">
        <v>7</v>
      </c>
      <c r="W57" s="321">
        <v>8</v>
      </c>
      <c r="X57" s="321">
        <v>5</v>
      </c>
      <c r="Y57" s="321">
        <v>2</v>
      </c>
      <c r="Z57" s="321"/>
      <c r="AA57" s="326">
        <v>28</v>
      </c>
    </row>
    <row r="58" spans="1:27">
      <c r="A58" s="297" t="s">
        <v>72</v>
      </c>
      <c r="B58" s="297" t="s">
        <v>72</v>
      </c>
      <c r="C58" s="297" t="s">
        <v>391</v>
      </c>
      <c r="D58" s="297" t="s">
        <v>393</v>
      </c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>
        <v>1</v>
      </c>
      <c r="V58" s="319">
        <v>1</v>
      </c>
      <c r="W58" s="319"/>
      <c r="X58" s="319"/>
      <c r="Y58" s="319">
        <v>1</v>
      </c>
      <c r="Z58" s="319"/>
      <c r="AA58" s="324">
        <v>3</v>
      </c>
    </row>
    <row r="59" spans="1:27">
      <c r="A59" s="299"/>
      <c r="B59" s="312" t="s">
        <v>456</v>
      </c>
      <c r="C59" s="313"/>
      <c r="D59" s="313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>
        <v>1</v>
      </c>
      <c r="V59" s="320">
        <v>1</v>
      </c>
      <c r="W59" s="320"/>
      <c r="X59" s="320"/>
      <c r="Y59" s="320">
        <v>1</v>
      </c>
      <c r="Z59" s="320"/>
      <c r="AA59" s="325">
        <v>3</v>
      </c>
    </row>
    <row r="60" spans="1:27">
      <c r="A60" s="299"/>
      <c r="B60" s="297" t="s">
        <v>340</v>
      </c>
      <c r="C60" s="297" t="s">
        <v>383</v>
      </c>
      <c r="D60" s="297" t="s">
        <v>340</v>
      </c>
      <c r="E60" s="319"/>
      <c r="F60" s="319"/>
      <c r="G60" s="319"/>
      <c r="H60" s="319"/>
      <c r="I60" s="319"/>
      <c r="J60" s="319"/>
      <c r="K60" s="319"/>
      <c r="L60" s="319"/>
      <c r="M60" s="319">
        <v>1</v>
      </c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24">
        <v>1</v>
      </c>
    </row>
    <row r="61" spans="1:27">
      <c r="A61" s="299"/>
      <c r="B61" s="312" t="s">
        <v>457</v>
      </c>
      <c r="C61" s="313"/>
      <c r="D61" s="313"/>
      <c r="E61" s="320"/>
      <c r="F61" s="320"/>
      <c r="G61" s="320"/>
      <c r="H61" s="320"/>
      <c r="I61" s="320"/>
      <c r="J61" s="320"/>
      <c r="K61" s="320"/>
      <c r="L61" s="320"/>
      <c r="M61" s="320">
        <v>1</v>
      </c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5">
        <v>1</v>
      </c>
    </row>
    <row r="62" spans="1:27">
      <c r="A62" s="314" t="s">
        <v>456</v>
      </c>
      <c r="B62" s="315"/>
      <c r="C62" s="315"/>
      <c r="D62" s="315"/>
      <c r="E62" s="321"/>
      <c r="F62" s="321"/>
      <c r="G62" s="321"/>
      <c r="H62" s="321"/>
      <c r="I62" s="321"/>
      <c r="J62" s="321"/>
      <c r="K62" s="321"/>
      <c r="L62" s="321"/>
      <c r="M62" s="321">
        <v>1</v>
      </c>
      <c r="N62" s="321"/>
      <c r="O62" s="321"/>
      <c r="P62" s="321"/>
      <c r="Q62" s="321"/>
      <c r="R62" s="321"/>
      <c r="S62" s="321"/>
      <c r="T62" s="321"/>
      <c r="U62" s="321">
        <v>1</v>
      </c>
      <c r="V62" s="321">
        <v>1</v>
      </c>
      <c r="W62" s="321"/>
      <c r="X62" s="321"/>
      <c r="Y62" s="321">
        <v>1</v>
      </c>
      <c r="Z62" s="321"/>
      <c r="AA62" s="326">
        <v>4</v>
      </c>
    </row>
    <row r="63" spans="1:27">
      <c r="A63" s="297" t="s">
        <v>26</v>
      </c>
      <c r="B63" s="297" t="s">
        <v>190</v>
      </c>
      <c r="C63" s="297" t="s">
        <v>379</v>
      </c>
      <c r="D63" s="298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>
        <v>1</v>
      </c>
      <c r="V63" s="319">
        <v>1</v>
      </c>
      <c r="W63" s="319">
        <v>4</v>
      </c>
      <c r="X63" s="319">
        <v>3</v>
      </c>
      <c r="Y63" s="319"/>
      <c r="Z63" s="319"/>
      <c r="AA63" s="324">
        <v>9</v>
      </c>
    </row>
    <row r="64" spans="1:27">
      <c r="A64" s="299"/>
      <c r="B64" s="299"/>
      <c r="C64" s="297" t="s">
        <v>377</v>
      </c>
      <c r="D64" s="297" t="s">
        <v>546</v>
      </c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>
        <v>1</v>
      </c>
      <c r="AA64" s="324">
        <v>1</v>
      </c>
    </row>
    <row r="65" spans="1:27">
      <c r="A65" s="299"/>
      <c r="B65" s="312" t="s">
        <v>459</v>
      </c>
      <c r="C65" s="313"/>
      <c r="D65" s="313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>
        <v>1</v>
      </c>
      <c r="V65" s="320">
        <v>1</v>
      </c>
      <c r="W65" s="320">
        <v>4</v>
      </c>
      <c r="X65" s="320">
        <v>3</v>
      </c>
      <c r="Y65" s="320"/>
      <c r="Z65" s="320">
        <v>1</v>
      </c>
      <c r="AA65" s="325">
        <v>10</v>
      </c>
    </row>
    <row r="66" spans="1:27">
      <c r="A66" s="299"/>
      <c r="B66" s="297" t="s">
        <v>203</v>
      </c>
      <c r="C66" s="297" t="s">
        <v>379</v>
      </c>
      <c r="D66" s="298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>
        <v>1</v>
      </c>
      <c r="R66" s="319"/>
      <c r="S66" s="319"/>
      <c r="T66" s="319"/>
      <c r="U66" s="319"/>
      <c r="V66" s="319"/>
      <c r="W66" s="319"/>
      <c r="X66" s="319"/>
      <c r="Y66" s="319"/>
      <c r="Z66" s="319"/>
      <c r="AA66" s="324">
        <v>1</v>
      </c>
    </row>
    <row r="67" spans="1:27">
      <c r="A67" s="299"/>
      <c r="B67" s="299"/>
      <c r="C67" s="297" t="s">
        <v>383</v>
      </c>
      <c r="D67" s="297" t="s">
        <v>421</v>
      </c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>
        <v>1</v>
      </c>
      <c r="T67" s="319"/>
      <c r="U67" s="319"/>
      <c r="V67" s="319"/>
      <c r="W67" s="319"/>
      <c r="X67" s="319"/>
      <c r="Y67" s="319"/>
      <c r="Z67" s="319"/>
      <c r="AA67" s="324">
        <v>1</v>
      </c>
    </row>
    <row r="68" spans="1:27">
      <c r="A68" s="299"/>
      <c r="B68" s="299"/>
      <c r="C68" s="297" t="s">
        <v>373</v>
      </c>
      <c r="D68" s="297" t="s">
        <v>374</v>
      </c>
      <c r="E68" s="319"/>
      <c r="F68" s="319"/>
      <c r="G68" s="319"/>
      <c r="H68" s="319"/>
      <c r="I68" s="319"/>
      <c r="J68" s="319"/>
      <c r="K68" s="319"/>
      <c r="L68" s="319">
        <v>1</v>
      </c>
      <c r="M68" s="319"/>
      <c r="N68" s="319"/>
      <c r="O68" s="319"/>
      <c r="P68" s="319">
        <v>1</v>
      </c>
      <c r="Q68" s="319"/>
      <c r="R68" s="319">
        <v>2</v>
      </c>
      <c r="S68" s="319"/>
      <c r="T68" s="319"/>
      <c r="U68" s="319"/>
      <c r="V68" s="319">
        <v>1</v>
      </c>
      <c r="W68" s="319"/>
      <c r="X68" s="319"/>
      <c r="Y68" s="319"/>
      <c r="Z68" s="319"/>
      <c r="AA68" s="324">
        <v>5</v>
      </c>
    </row>
    <row r="69" spans="1:27">
      <c r="A69" s="299"/>
      <c r="B69" s="299"/>
      <c r="C69" s="297" t="s">
        <v>394</v>
      </c>
      <c r="D69" s="297" t="s">
        <v>430</v>
      </c>
      <c r="E69" s="319"/>
      <c r="F69" s="319"/>
      <c r="G69" s="319"/>
      <c r="H69" s="319"/>
      <c r="I69" s="319"/>
      <c r="J69" s="319">
        <v>1</v>
      </c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24">
        <v>1</v>
      </c>
    </row>
    <row r="70" spans="1:27">
      <c r="A70" s="299"/>
      <c r="B70" s="312" t="s">
        <v>458</v>
      </c>
      <c r="C70" s="313"/>
      <c r="D70" s="313"/>
      <c r="E70" s="320"/>
      <c r="F70" s="320"/>
      <c r="G70" s="320"/>
      <c r="H70" s="320"/>
      <c r="I70" s="320"/>
      <c r="J70" s="320">
        <v>1</v>
      </c>
      <c r="K70" s="320"/>
      <c r="L70" s="320">
        <v>1</v>
      </c>
      <c r="M70" s="320"/>
      <c r="N70" s="320"/>
      <c r="O70" s="320"/>
      <c r="P70" s="320">
        <v>1</v>
      </c>
      <c r="Q70" s="320">
        <v>1</v>
      </c>
      <c r="R70" s="320">
        <v>2</v>
      </c>
      <c r="S70" s="320">
        <v>1</v>
      </c>
      <c r="T70" s="320"/>
      <c r="U70" s="320"/>
      <c r="V70" s="320">
        <v>1</v>
      </c>
      <c r="W70" s="320"/>
      <c r="X70" s="320"/>
      <c r="Y70" s="320"/>
      <c r="Z70" s="320"/>
      <c r="AA70" s="325">
        <v>8</v>
      </c>
    </row>
    <row r="71" spans="1:27">
      <c r="A71" s="299"/>
      <c r="B71" s="297" t="s">
        <v>264</v>
      </c>
      <c r="C71" s="297" t="s">
        <v>383</v>
      </c>
      <c r="D71" s="297" t="s">
        <v>502</v>
      </c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>
        <v>1</v>
      </c>
      <c r="Y71" s="319">
        <v>1</v>
      </c>
      <c r="Z71" s="319"/>
      <c r="AA71" s="324">
        <v>2</v>
      </c>
    </row>
    <row r="72" spans="1:27">
      <c r="A72" s="299"/>
      <c r="B72" s="299"/>
      <c r="C72" s="297" t="s">
        <v>371</v>
      </c>
      <c r="D72" s="297" t="s">
        <v>502</v>
      </c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>
        <v>1</v>
      </c>
      <c r="Z72" s="319"/>
      <c r="AA72" s="324">
        <v>1</v>
      </c>
    </row>
    <row r="73" spans="1:27">
      <c r="A73" s="299"/>
      <c r="B73" s="312" t="s">
        <v>509</v>
      </c>
      <c r="C73" s="313"/>
      <c r="D73" s="313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>
        <v>1</v>
      </c>
      <c r="Y73" s="320">
        <v>2</v>
      </c>
      <c r="Z73" s="320"/>
      <c r="AA73" s="325">
        <v>3</v>
      </c>
    </row>
    <row r="74" spans="1:27">
      <c r="A74" s="299"/>
      <c r="B74" s="297" t="s">
        <v>166</v>
      </c>
      <c r="C74" s="297" t="s">
        <v>389</v>
      </c>
      <c r="D74" s="297" t="s">
        <v>531</v>
      </c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>
        <v>1</v>
      </c>
      <c r="Z74" s="319"/>
      <c r="AA74" s="324">
        <v>1</v>
      </c>
    </row>
    <row r="75" spans="1:27">
      <c r="A75" s="299"/>
      <c r="B75" s="299"/>
      <c r="C75" s="297" t="s">
        <v>394</v>
      </c>
      <c r="D75" s="297" t="s">
        <v>526</v>
      </c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>
        <v>1</v>
      </c>
      <c r="W75" s="319"/>
      <c r="X75" s="319"/>
      <c r="Y75" s="319"/>
      <c r="Z75" s="319"/>
      <c r="AA75" s="324">
        <v>1</v>
      </c>
    </row>
    <row r="76" spans="1:27">
      <c r="A76" s="299"/>
      <c r="B76" s="312" t="s">
        <v>551</v>
      </c>
      <c r="C76" s="313"/>
      <c r="D76" s="313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>
        <v>1</v>
      </c>
      <c r="W76" s="320"/>
      <c r="X76" s="320"/>
      <c r="Y76" s="320">
        <v>1</v>
      </c>
      <c r="Z76" s="320"/>
      <c r="AA76" s="325">
        <v>2</v>
      </c>
    </row>
    <row r="77" spans="1:27">
      <c r="A77" s="299"/>
      <c r="B77" s="297" t="s">
        <v>196</v>
      </c>
      <c r="C77" s="297" t="s">
        <v>381</v>
      </c>
      <c r="D77" s="297" t="s">
        <v>250</v>
      </c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>
        <v>1</v>
      </c>
      <c r="X77" s="319"/>
      <c r="Y77" s="319"/>
      <c r="Z77" s="319"/>
      <c r="AA77" s="324">
        <v>1</v>
      </c>
    </row>
    <row r="78" spans="1:27">
      <c r="A78" s="299"/>
      <c r="B78" s="299"/>
      <c r="C78" s="297" t="s">
        <v>373</v>
      </c>
      <c r="D78" s="297" t="s">
        <v>434</v>
      </c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>
        <v>1</v>
      </c>
      <c r="X78" s="319"/>
      <c r="Y78" s="319"/>
      <c r="Z78" s="319"/>
      <c r="AA78" s="324">
        <v>1</v>
      </c>
    </row>
    <row r="79" spans="1:27">
      <c r="A79" s="299"/>
      <c r="B79" s="312" t="s">
        <v>461</v>
      </c>
      <c r="C79" s="313"/>
      <c r="D79" s="313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>
        <v>2</v>
      </c>
      <c r="X79" s="320"/>
      <c r="Y79" s="320"/>
      <c r="Z79" s="320"/>
      <c r="AA79" s="325">
        <v>2</v>
      </c>
    </row>
    <row r="80" spans="1:27">
      <c r="A80" s="299"/>
      <c r="B80" s="297" t="s">
        <v>266</v>
      </c>
      <c r="C80" s="297" t="s">
        <v>379</v>
      </c>
      <c r="D80" s="298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>
        <v>1</v>
      </c>
      <c r="AA80" s="324">
        <v>1</v>
      </c>
    </row>
    <row r="81" spans="1:27">
      <c r="A81" s="299"/>
      <c r="B81" s="299"/>
      <c r="C81" s="297" t="s">
        <v>383</v>
      </c>
      <c r="D81" s="297" t="s">
        <v>503</v>
      </c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>
        <v>1</v>
      </c>
      <c r="Z81" s="319"/>
      <c r="AA81" s="324">
        <v>1</v>
      </c>
    </row>
    <row r="82" spans="1:27">
      <c r="A82" s="299"/>
      <c r="B82" s="312" t="s">
        <v>510</v>
      </c>
      <c r="C82" s="313"/>
      <c r="D82" s="313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>
        <v>1</v>
      </c>
      <c r="Z82" s="320">
        <v>1</v>
      </c>
      <c r="AA82" s="325">
        <v>2</v>
      </c>
    </row>
    <row r="83" spans="1:27">
      <c r="A83" s="299"/>
      <c r="B83" s="297" t="s">
        <v>226</v>
      </c>
      <c r="C83" s="297" t="s">
        <v>427</v>
      </c>
      <c r="D83" s="297" t="s">
        <v>438</v>
      </c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>
        <v>1</v>
      </c>
      <c r="Y83" s="319"/>
      <c r="Z83" s="319"/>
      <c r="AA83" s="324">
        <v>1</v>
      </c>
    </row>
    <row r="84" spans="1:27">
      <c r="A84" s="299"/>
      <c r="B84" s="312" t="s">
        <v>460</v>
      </c>
      <c r="C84" s="313"/>
      <c r="D84" s="313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>
        <v>1</v>
      </c>
      <c r="Y84" s="320"/>
      <c r="Z84" s="320"/>
      <c r="AA84" s="325">
        <v>1</v>
      </c>
    </row>
    <row r="85" spans="1:27">
      <c r="A85" s="314" t="s">
        <v>462</v>
      </c>
      <c r="B85" s="315"/>
      <c r="C85" s="315"/>
      <c r="D85" s="315"/>
      <c r="E85" s="321"/>
      <c r="F85" s="321"/>
      <c r="G85" s="321"/>
      <c r="H85" s="321"/>
      <c r="I85" s="321"/>
      <c r="J85" s="321">
        <v>1</v>
      </c>
      <c r="K85" s="321"/>
      <c r="L85" s="321">
        <v>1</v>
      </c>
      <c r="M85" s="321"/>
      <c r="N85" s="321"/>
      <c r="O85" s="321"/>
      <c r="P85" s="321">
        <v>1</v>
      </c>
      <c r="Q85" s="321">
        <v>1</v>
      </c>
      <c r="R85" s="321">
        <v>2</v>
      </c>
      <c r="S85" s="321">
        <v>1</v>
      </c>
      <c r="T85" s="321"/>
      <c r="U85" s="321">
        <v>1</v>
      </c>
      <c r="V85" s="321">
        <v>3</v>
      </c>
      <c r="W85" s="321">
        <v>6</v>
      </c>
      <c r="X85" s="321">
        <v>5</v>
      </c>
      <c r="Y85" s="321">
        <v>4</v>
      </c>
      <c r="Z85" s="321">
        <v>2</v>
      </c>
      <c r="AA85" s="326">
        <v>28</v>
      </c>
    </row>
    <row r="86" spans="1:27">
      <c r="A86" s="297" t="s">
        <v>32</v>
      </c>
      <c r="B86" s="297" t="s">
        <v>249</v>
      </c>
      <c r="C86" s="297" t="s">
        <v>379</v>
      </c>
      <c r="D86" s="298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>
        <v>1</v>
      </c>
      <c r="X86" s="319"/>
      <c r="Y86" s="319"/>
      <c r="Z86" s="319"/>
      <c r="AA86" s="324">
        <v>1</v>
      </c>
    </row>
    <row r="87" spans="1:27">
      <c r="A87" s="299"/>
      <c r="B87" s="312" t="s">
        <v>463</v>
      </c>
      <c r="C87" s="313"/>
      <c r="D87" s="313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>
        <v>1</v>
      </c>
      <c r="X87" s="320"/>
      <c r="Y87" s="320"/>
      <c r="Z87" s="320"/>
      <c r="AA87" s="325">
        <v>1</v>
      </c>
    </row>
    <row r="88" spans="1:27">
      <c r="A88" s="299"/>
      <c r="B88" s="297" t="s">
        <v>250</v>
      </c>
      <c r="C88" s="298"/>
      <c r="D88" s="298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>
        <v>1</v>
      </c>
      <c r="AA88" s="324">
        <v>1</v>
      </c>
    </row>
    <row r="89" spans="1:27">
      <c r="A89" s="314" t="s">
        <v>464</v>
      </c>
      <c r="B89" s="315"/>
      <c r="C89" s="315"/>
      <c r="D89" s="315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>
        <v>1</v>
      </c>
      <c r="X89" s="321"/>
      <c r="Y89" s="321"/>
      <c r="Z89" s="321">
        <v>1</v>
      </c>
      <c r="AA89" s="326">
        <v>2</v>
      </c>
    </row>
    <row r="90" spans="1:27">
      <c r="A90" s="297" t="s">
        <v>27</v>
      </c>
      <c r="B90" s="297" t="s">
        <v>205</v>
      </c>
      <c r="C90" s="297" t="s">
        <v>371</v>
      </c>
      <c r="D90" s="297" t="s">
        <v>399</v>
      </c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>
        <v>1</v>
      </c>
      <c r="X90" s="319"/>
      <c r="Y90" s="319">
        <v>4</v>
      </c>
      <c r="Z90" s="319">
        <v>5</v>
      </c>
      <c r="AA90" s="324">
        <v>10</v>
      </c>
    </row>
    <row r="91" spans="1:27">
      <c r="A91" s="299"/>
      <c r="B91" s="312" t="s">
        <v>465</v>
      </c>
      <c r="C91" s="313"/>
      <c r="D91" s="313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>
        <v>1</v>
      </c>
      <c r="X91" s="320"/>
      <c r="Y91" s="320">
        <v>4</v>
      </c>
      <c r="Z91" s="320">
        <v>5</v>
      </c>
      <c r="AA91" s="325">
        <v>10</v>
      </c>
    </row>
    <row r="92" spans="1:27">
      <c r="A92" s="299"/>
      <c r="B92" s="297" t="s">
        <v>269</v>
      </c>
      <c r="C92" s="297" t="s">
        <v>379</v>
      </c>
      <c r="D92" s="298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>
        <v>1</v>
      </c>
      <c r="S92" s="319"/>
      <c r="T92" s="319"/>
      <c r="U92" s="319"/>
      <c r="V92" s="319"/>
      <c r="W92" s="319"/>
      <c r="X92" s="319"/>
      <c r="Y92" s="319"/>
      <c r="Z92" s="319"/>
      <c r="AA92" s="324">
        <v>1</v>
      </c>
    </row>
    <row r="93" spans="1:27">
      <c r="A93" s="299"/>
      <c r="B93" s="312" t="s">
        <v>466</v>
      </c>
      <c r="C93" s="313"/>
      <c r="D93" s="313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>
        <v>1</v>
      </c>
      <c r="S93" s="320"/>
      <c r="T93" s="320"/>
      <c r="U93" s="320"/>
      <c r="V93" s="320"/>
      <c r="W93" s="320"/>
      <c r="X93" s="320"/>
      <c r="Y93" s="320"/>
      <c r="Z93" s="320"/>
      <c r="AA93" s="325">
        <v>1</v>
      </c>
    </row>
    <row r="94" spans="1:27">
      <c r="A94" s="314" t="s">
        <v>467</v>
      </c>
      <c r="B94" s="315"/>
      <c r="C94" s="315"/>
      <c r="D94" s="315"/>
      <c r="E94" s="321"/>
      <c r="F94" s="321"/>
      <c r="G94" s="321"/>
      <c r="H94" s="321"/>
      <c r="I94" s="321"/>
      <c r="J94" s="321"/>
      <c r="K94" s="321"/>
      <c r="L94" s="321"/>
      <c r="M94" s="321"/>
      <c r="N94" s="321"/>
      <c r="O94" s="321"/>
      <c r="P94" s="321"/>
      <c r="Q94" s="321"/>
      <c r="R94" s="321">
        <v>1</v>
      </c>
      <c r="S94" s="321"/>
      <c r="T94" s="321"/>
      <c r="U94" s="321"/>
      <c r="V94" s="321"/>
      <c r="W94" s="321">
        <v>1</v>
      </c>
      <c r="X94" s="321"/>
      <c r="Y94" s="321">
        <v>4</v>
      </c>
      <c r="Z94" s="321">
        <v>5</v>
      </c>
      <c r="AA94" s="326">
        <v>11</v>
      </c>
    </row>
    <row r="95" spans="1:27">
      <c r="A95" s="297" t="s">
        <v>35</v>
      </c>
      <c r="B95" s="297" t="s">
        <v>283</v>
      </c>
      <c r="C95" s="297" t="s">
        <v>371</v>
      </c>
      <c r="D95" s="297" t="s">
        <v>405</v>
      </c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>
        <v>1</v>
      </c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24">
        <v>1</v>
      </c>
    </row>
    <row r="96" spans="1:27">
      <c r="A96" s="299"/>
      <c r="B96" s="312" t="s">
        <v>468</v>
      </c>
      <c r="C96" s="313"/>
      <c r="D96" s="313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>
        <v>1</v>
      </c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5">
        <v>1</v>
      </c>
    </row>
    <row r="97" spans="1:27">
      <c r="A97" s="314" t="s">
        <v>469</v>
      </c>
      <c r="B97" s="315"/>
      <c r="C97" s="315"/>
      <c r="D97" s="315"/>
      <c r="E97" s="321"/>
      <c r="F97" s="321"/>
      <c r="G97" s="321"/>
      <c r="H97" s="321"/>
      <c r="I97" s="321"/>
      <c r="J97" s="321"/>
      <c r="K97" s="321"/>
      <c r="L97" s="321"/>
      <c r="M97" s="321"/>
      <c r="N97" s="321"/>
      <c r="O97" s="321">
        <v>1</v>
      </c>
      <c r="P97" s="321"/>
      <c r="Q97" s="321"/>
      <c r="R97" s="321"/>
      <c r="S97" s="321"/>
      <c r="T97" s="321"/>
      <c r="U97" s="321"/>
      <c r="V97" s="321"/>
      <c r="W97" s="321"/>
      <c r="X97" s="321"/>
      <c r="Y97" s="321"/>
      <c r="Z97" s="321"/>
      <c r="AA97" s="326">
        <v>1</v>
      </c>
    </row>
    <row r="98" spans="1:27">
      <c r="A98" s="297" t="s">
        <v>67</v>
      </c>
      <c r="B98" s="297" t="s">
        <v>316</v>
      </c>
      <c r="C98" s="297" t="s">
        <v>397</v>
      </c>
      <c r="D98" s="297" t="s">
        <v>407</v>
      </c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>
        <v>1</v>
      </c>
      <c r="S98" s="319"/>
      <c r="T98" s="319"/>
      <c r="U98" s="319"/>
      <c r="V98" s="319"/>
      <c r="W98" s="319"/>
      <c r="X98" s="319"/>
      <c r="Y98" s="319"/>
      <c r="Z98" s="319"/>
      <c r="AA98" s="324">
        <v>1</v>
      </c>
    </row>
    <row r="99" spans="1:27">
      <c r="A99" s="299"/>
      <c r="B99" s="312" t="s">
        <v>470</v>
      </c>
      <c r="C99" s="313"/>
      <c r="D99" s="313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>
        <v>1</v>
      </c>
      <c r="S99" s="320"/>
      <c r="T99" s="320"/>
      <c r="U99" s="320"/>
      <c r="V99" s="320"/>
      <c r="W99" s="320"/>
      <c r="X99" s="320"/>
      <c r="Y99" s="320"/>
      <c r="Z99" s="320"/>
      <c r="AA99" s="325">
        <v>1</v>
      </c>
    </row>
    <row r="100" spans="1:27">
      <c r="A100" s="314" t="s">
        <v>471</v>
      </c>
      <c r="B100" s="315"/>
      <c r="C100" s="315"/>
      <c r="D100" s="315"/>
      <c r="E100" s="321"/>
      <c r="F100" s="321"/>
      <c r="G100" s="321"/>
      <c r="H100" s="321"/>
      <c r="I100" s="321"/>
      <c r="J100" s="321"/>
      <c r="K100" s="321"/>
      <c r="L100" s="321"/>
      <c r="M100" s="321"/>
      <c r="N100" s="321"/>
      <c r="O100" s="321"/>
      <c r="P100" s="321"/>
      <c r="Q100" s="321"/>
      <c r="R100" s="321">
        <v>1</v>
      </c>
      <c r="S100" s="321"/>
      <c r="T100" s="321"/>
      <c r="U100" s="321"/>
      <c r="V100" s="321"/>
      <c r="W100" s="321"/>
      <c r="X100" s="321"/>
      <c r="Y100" s="321"/>
      <c r="Z100" s="321"/>
      <c r="AA100" s="326">
        <v>1</v>
      </c>
    </row>
    <row r="101" spans="1:27">
      <c r="A101" s="297" t="s">
        <v>28</v>
      </c>
      <c r="B101" s="297" t="s">
        <v>273</v>
      </c>
      <c r="C101" s="297" t="s">
        <v>397</v>
      </c>
      <c r="D101" s="297" t="s">
        <v>273</v>
      </c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>
        <v>1</v>
      </c>
      <c r="Y101" s="319">
        <v>3</v>
      </c>
      <c r="Z101" s="319">
        <v>1</v>
      </c>
      <c r="AA101" s="324">
        <v>5</v>
      </c>
    </row>
    <row r="102" spans="1:27">
      <c r="A102" s="299"/>
      <c r="B102" s="312" t="s">
        <v>476</v>
      </c>
      <c r="C102" s="313"/>
      <c r="D102" s="313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>
        <v>1</v>
      </c>
      <c r="Y102" s="320">
        <v>3</v>
      </c>
      <c r="Z102" s="320">
        <v>1</v>
      </c>
      <c r="AA102" s="325">
        <v>5</v>
      </c>
    </row>
    <row r="103" spans="1:27">
      <c r="A103" s="299"/>
      <c r="B103" s="297" t="s">
        <v>272</v>
      </c>
      <c r="C103" s="297" t="s">
        <v>379</v>
      </c>
      <c r="D103" s="298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>
        <v>1</v>
      </c>
      <c r="X103" s="319"/>
      <c r="Y103" s="319"/>
      <c r="Z103" s="319"/>
      <c r="AA103" s="324">
        <v>1</v>
      </c>
    </row>
    <row r="104" spans="1:27">
      <c r="A104" s="299"/>
      <c r="B104" s="299"/>
      <c r="C104" s="297" t="s">
        <v>394</v>
      </c>
      <c r="D104" s="297" t="s">
        <v>370</v>
      </c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>
        <v>1</v>
      </c>
      <c r="Y104" s="319"/>
      <c r="Z104" s="319"/>
      <c r="AA104" s="324">
        <v>1</v>
      </c>
    </row>
    <row r="105" spans="1:27">
      <c r="A105" s="299"/>
      <c r="B105" s="312" t="s">
        <v>472</v>
      </c>
      <c r="C105" s="313"/>
      <c r="D105" s="313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>
        <v>1</v>
      </c>
      <c r="X105" s="320">
        <v>1</v>
      </c>
      <c r="Y105" s="320"/>
      <c r="Z105" s="320"/>
      <c r="AA105" s="325">
        <v>2</v>
      </c>
    </row>
    <row r="106" spans="1:27">
      <c r="A106" s="299"/>
      <c r="B106" s="297" t="s">
        <v>277</v>
      </c>
      <c r="C106" s="297" t="s">
        <v>394</v>
      </c>
      <c r="D106" s="297" t="s">
        <v>428</v>
      </c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>
        <v>1</v>
      </c>
      <c r="X106" s="319"/>
      <c r="Y106" s="319"/>
      <c r="Z106" s="319"/>
      <c r="AA106" s="324">
        <v>1</v>
      </c>
    </row>
    <row r="107" spans="1:27">
      <c r="A107" s="299"/>
      <c r="B107" s="312" t="s">
        <v>474</v>
      </c>
      <c r="C107" s="313"/>
      <c r="D107" s="313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>
        <v>1</v>
      </c>
      <c r="X107" s="320"/>
      <c r="Y107" s="320"/>
      <c r="Z107" s="320"/>
      <c r="AA107" s="325">
        <v>1</v>
      </c>
    </row>
    <row r="108" spans="1:27">
      <c r="A108" s="299"/>
      <c r="B108" s="297" t="s">
        <v>189</v>
      </c>
      <c r="C108" s="297" t="s">
        <v>381</v>
      </c>
      <c r="D108" s="297" t="s">
        <v>404</v>
      </c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>
        <v>1</v>
      </c>
      <c r="W108" s="319"/>
      <c r="X108" s="319"/>
      <c r="Y108" s="319"/>
      <c r="Z108" s="319"/>
      <c r="AA108" s="324">
        <v>1</v>
      </c>
    </row>
    <row r="109" spans="1:27">
      <c r="A109" s="299"/>
      <c r="B109" s="312" t="s">
        <v>475</v>
      </c>
      <c r="C109" s="313"/>
      <c r="D109" s="313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>
        <v>1</v>
      </c>
      <c r="W109" s="320"/>
      <c r="X109" s="320"/>
      <c r="Y109" s="320"/>
      <c r="Z109" s="320"/>
      <c r="AA109" s="325">
        <v>1</v>
      </c>
    </row>
    <row r="110" spans="1:27">
      <c r="A110" s="299"/>
      <c r="B110" s="297" t="s">
        <v>279</v>
      </c>
      <c r="C110" s="297" t="s">
        <v>389</v>
      </c>
      <c r="D110" s="297" t="s">
        <v>429</v>
      </c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>
        <v>1</v>
      </c>
      <c r="W110" s="319"/>
      <c r="X110" s="319"/>
      <c r="Y110" s="319"/>
      <c r="Z110" s="319"/>
      <c r="AA110" s="324">
        <v>1</v>
      </c>
    </row>
    <row r="111" spans="1:27">
      <c r="A111" s="299"/>
      <c r="B111" s="312" t="s">
        <v>473</v>
      </c>
      <c r="C111" s="313"/>
      <c r="D111" s="313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>
        <v>1</v>
      </c>
      <c r="W111" s="320"/>
      <c r="X111" s="320"/>
      <c r="Y111" s="320"/>
      <c r="Z111" s="320"/>
      <c r="AA111" s="325">
        <v>1</v>
      </c>
    </row>
    <row r="112" spans="1:27">
      <c r="A112" s="299"/>
      <c r="B112" s="297" t="s">
        <v>274</v>
      </c>
      <c r="C112" s="297" t="s">
        <v>397</v>
      </c>
      <c r="D112" s="297" t="s">
        <v>533</v>
      </c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>
        <v>1</v>
      </c>
      <c r="AA112" s="324">
        <v>1</v>
      </c>
    </row>
    <row r="113" spans="1:27">
      <c r="A113" s="299"/>
      <c r="B113" s="312" t="s">
        <v>552</v>
      </c>
      <c r="C113" s="313"/>
      <c r="D113" s="313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>
        <v>1</v>
      </c>
      <c r="AA113" s="325">
        <v>1</v>
      </c>
    </row>
    <row r="114" spans="1:27">
      <c r="A114" s="314" t="s">
        <v>477</v>
      </c>
      <c r="B114" s="315"/>
      <c r="C114" s="315"/>
      <c r="D114" s="315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1">
        <v>2</v>
      </c>
      <c r="W114" s="321">
        <v>2</v>
      </c>
      <c r="X114" s="321">
        <v>2</v>
      </c>
      <c r="Y114" s="321">
        <v>3</v>
      </c>
      <c r="Z114" s="321">
        <v>2</v>
      </c>
      <c r="AA114" s="326">
        <v>11</v>
      </c>
    </row>
    <row r="115" spans="1:27">
      <c r="A115" s="297" t="s">
        <v>22</v>
      </c>
      <c r="B115" s="297" t="s">
        <v>223</v>
      </c>
      <c r="C115" s="298"/>
      <c r="D115" s="298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>
        <v>1</v>
      </c>
      <c r="V115" s="319"/>
      <c r="W115" s="319">
        <v>2</v>
      </c>
      <c r="X115" s="319"/>
      <c r="Y115" s="319"/>
      <c r="Z115" s="319"/>
      <c r="AA115" s="324">
        <v>3</v>
      </c>
    </row>
    <row r="116" spans="1:27">
      <c r="A116" s="299"/>
      <c r="B116" s="297" t="s">
        <v>178</v>
      </c>
      <c r="C116" s="298"/>
      <c r="D116" s="298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>
        <v>1</v>
      </c>
      <c r="W116" s="319"/>
      <c r="X116" s="319"/>
      <c r="Y116" s="319">
        <v>1</v>
      </c>
      <c r="Z116" s="319"/>
      <c r="AA116" s="324">
        <v>2</v>
      </c>
    </row>
    <row r="117" spans="1:27">
      <c r="A117" s="299"/>
      <c r="B117" s="297" t="s">
        <v>175</v>
      </c>
      <c r="C117" s="298"/>
      <c r="D117" s="298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>
        <v>1</v>
      </c>
      <c r="Z117" s="319"/>
      <c r="AA117" s="324">
        <v>1</v>
      </c>
    </row>
    <row r="118" spans="1:27">
      <c r="A118" s="299"/>
      <c r="B118" s="297" t="s">
        <v>225</v>
      </c>
      <c r="C118" s="298"/>
      <c r="D118" s="298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>
        <v>1</v>
      </c>
      <c r="X118" s="319"/>
      <c r="Y118" s="319"/>
      <c r="Z118" s="319"/>
      <c r="AA118" s="324">
        <v>1</v>
      </c>
    </row>
    <row r="119" spans="1:27">
      <c r="A119" s="299"/>
      <c r="B119" s="297" t="s">
        <v>239</v>
      </c>
      <c r="C119" s="298"/>
      <c r="D119" s="298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>
        <v>1</v>
      </c>
      <c r="V119" s="319"/>
      <c r="W119" s="319"/>
      <c r="X119" s="319"/>
      <c r="Y119" s="319"/>
      <c r="Z119" s="319"/>
      <c r="AA119" s="324">
        <v>1</v>
      </c>
    </row>
    <row r="120" spans="1:27">
      <c r="A120" s="299"/>
      <c r="B120" s="297" t="s">
        <v>184</v>
      </c>
      <c r="C120" s="298"/>
      <c r="D120" s="298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>
        <v>1</v>
      </c>
      <c r="W120" s="319"/>
      <c r="X120" s="319"/>
      <c r="Y120" s="319"/>
      <c r="Z120" s="319"/>
      <c r="AA120" s="324">
        <v>1</v>
      </c>
    </row>
    <row r="121" spans="1:27">
      <c r="A121" s="299"/>
      <c r="B121" s="297" t="s">
        <v>176</v>
      </c>
      <c r="C121" s="298"/>
      <c r="D121" s="298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>
        <v>1</v>
      </c>
      <c r="W121" s="319"/>
      <c r="X121" s="319"/>
      <c r="Y121" s="319"/>
      <c r="Z121" s="319"/>
      <c r="AA121" s="324">
        <v>1</v>
      </c>
    </row>
    <row r="122" spans="1:27">
      <c r="A122" s="299"/>
      <c r="B122" s="297" t="s">
        <v>202</v>
      </c>
      <c r="C122" s="298"/>
      <c r="D122" s="298"/>
      <c r="E122" s="319"/>
      <c r="F122" s="319"/>
      <c r="G122" s="319"/>
      <c r="H122" s="319"/>
      <c r="I122" s="319"/>
      <c r="J122" s="319">
        <v>1</v>
      </c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24">
        <v>1</v>
      </c>
    </row>
    <row r="123" spans="1:27">
      <c r="A123" s="314" t="s">
        <v>478</v>
      </c>
      <c r="B123" s="315"/>
      <c r="C123" s="315"/>
      <c r="D123" s="315"/>
      <c r="E123" s="321"/>
      <c r="F123" s="321"/>
      <c r="G123" s="321"/>
      <c r="H123" s="321"/>
      <c r="I123" s="321"/>
      <c r="J123" s="321">
        <v>1</v>
      </c>
      <c r="K123" s="321"/>
      <c r="L123" s="321"/>
      <c r="M123" s="321"/>
      <c r="N123" s="321"/>
      <c r="O123" s="321"/>
      <c r="P123" s="321"/>
      <c r="Q123" s="321"/>
      <c r="R123" s="321"/>
      <c r="S123" s="321"/>
      <c r="T123" s="321"/>
      <c r="U123" s="321">
        <v>2</v>
      </c>
      <c r="V123" s="321">
        <v>3</v>
      </c>
      <c r="W123" s="321">
        <v>3</v>
      </c>
      <c r="X123" s="321"/>
      <c r="Y123" s="321">
        <v>2</v>
      </c>
      <c r="Z123" s="321"/>
      <c r="AA123" s="326">
        <v>11</v>
      </c>
    </row>
    <row r="124" spans="1:27">
      <c r="A124" s="297" t="s">
        <v>68</v>
      </c>
      <c r="B124" s="297" t="s">
        <v>216</v>
      </c>
      <c r="C124" s="297" t="s">
        <v>383</v>
      </c>
      <c r="D124" s="297" t="s">
        <v>384</v>
      </c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>
        <v>1</v>
      </c>
      <c r="V124" s="319"/>
      <c r="W124" s="319">
        <v>5</v>
      </c>
      <c r="X124" s="319">
        <v>3</v>
      </c>
      <c r="Y124" s="319"/>
      <c r="Z124" s="319"/>
      <c r="AA124" s="324">
        <v>9</v>
      </c>
    </row>
    <row r="125" spans="1:27">
      <c r="A125" s="299"/>
      <c r="B125" s="299"/>
      <c r="C125" s="297" t="s">
        <v>388</v>
      </c>
      <c r="D125" s="297" t="s">
        <v>534</v>
      </c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>
        <v>1</v>
      </c>
      <c r="Y125" s="319">
        <v>1</v>
      </c>
      <c r="Z125" s="319"/>
      <c r="AA125" s="324">
        <v>2</v>
      </c>
    </row>
    <row r="126" spans="1:27">
      <c r="A126" s="299"/>
      <c r="B126" s="312" t="s">
        <v>479</v>
      </c>
      <c r="C126" s="313"/>
      <c r="D126" s="313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>
        <v>1</v>
      </c>
      <c r="V126" s="320"/>
      <c r="W126" s="320">
        <v>5</v>
      </c>
      <c r="X126" s="320">
        <v>4</v>
      </c>
      <c r="Y126" s="320">
        <v>1</v>
      </c>
      <c r="Z126" s="320"/>
      <c r="AA126" s="325">
        <v>11</v>
      </c>
    </row>
    <row r="127" spans="1:27">
      <c r="A127" s="299"/>
      <c r="B127" s="297" t="s">
        <v>326</v>
      </c>
      <c r="C127" s="297" t="s">
        <v>377</v>
      </c>
      <c r="D127" s="297" t="s">
        <v>406</v>
      </c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>
        <v>1</v>
      </c>
      <c r="T127" s="319"/>
      <c r="U127" s="319"/>
      <c r="V127" s="319"/>
      <c r="W127" s="319">
        <v>1</v>
      </c>
      <c r="X127" s="319"/>
      <c r="Y127" s="319"/>
      <c r="Z127" s="319"/>
      <c r="AA127" s="324">
        <v>2</v>
      </c>
    </row>
    <row r="128" spans="1:27">
      <c r="A128" s="299"/>
      <c r="B128" s="312" t="s">
        <v>480</v>
      </c>
      <c r="C128" s="313"/>
      <c r="D128" s="313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>
        <v>1</v>
      </c>
      <c r="T128" s="320"/>
      <c r="U128" s="320"/>
      <c r="V128" s="320"/>
      <c r="W128" s="320">
        <v>1</v>
      </c>
      <c r="X128" s="320"/>
      <c r="Y128" s="320"/>
      <c r="Z128" s="320"/>
      <c r="AA128" s="325">
        <v>2</v>
      </c>
    </row>
    <row r="129" spans="1:27">
      <c r="A129" s="299"/>
      <c r="B129" s="297" t="s">
        <v>189</v>
      </c>
      <c r="C129" s="297" t="s">
        <v>371</v>
      </c>
      <c r="D129" s="297" t="s">
        <v>189</v>
      </c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>
        <v>1</v>
      </c>
      <c r="AA129" s="324">
        <v>1</v>
      </c>
    </row>
    <row r="130" spans="1:27">
      <c r="A130" s="299"/>
      <c r="B130" s="312" t="s">
        <v>475</v>
      </c>
      <c r="C130" s="313"/>
      <c r="D130" s="313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>
        <v>1</v>
      </c>
      <c r="AA130" s="325">
        <v>1</v>
      </c>
    </row>
    <row r="131" spans="1:27">
      <c r="A131" s="314" t="s">
        <v>481</v>
      </c>
      <c r="B131" s="315"/>
      <c r="C131" s="315"/>
      <c r="D131" s="315"/>
      <c r="E131" s="321"/>
      <c r="F131" s="321"/>
      <c r="G131" s="321"/>
      <c r="H131" s="321"/>
      <c r="I131" s="321"/>
      <c r="J131" s="321"/>
      <c r="K131" s="321"/>
      <c r="L131" s="321"/>
      <c r="M131" s="321"/>
      <c r="N131" s="321"/>
      <c r="O131" s="321"/>
      <c r="P131" s="321"/>
      <c r="Q131" s="321"/>
      <c r="R131" s="321"/>
      <c r="S131" s="321">
        <v>1</v>
      </c>
      <c r="T131" s="321"/>
      <c r="U131" s="321">
        <v>1</v>
      </c>
      <c r="V131" s="321"/>
      <c r="W131" s="321">
        <v>6</v>
      </c>
      <c r="X131" s="321">
        <v>4</v>
      </c>
      <c r="Y131" s="321">
        <v>1</v>
      </c>
      <c r="Z131" s="321">
        <v>1</v>
      </c>
      <c r="AA131" s="326">
        <v>14</v>
      </c>
    </row>
    <row r="132" spans="1:27">
      <c r="A132" s="297" t="s">
        <v>30</v>
      </c>
      <c r="B132" s="297" t="s">
        <v>197</v>
      </c>
      <c r="C132" s="297" t="s">
        <v>391</v>
      </c>
      <c r="D132" s="297" t="s">
        <v>322</v>
      </c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>
        <v>1</v>
      </c>
      <c r="U132" s="319"/>
      <c r="V132" s="319">
        <v>2</v>
      </c>
      <c r="W132" s="319">
        <v>2</v>
      </c>
      <c r="X132" s="319"/>
      <c r="Y132" s="319">
        <v>1</v>
      </c>
      <c r="Z132" s="319"/>
      <c r="AA132" s="324">
        <v>6</v>
      </c>
    </row>
    <row r="133" spans="1:27">
      <c r="A133" s="299"/>
      <c r="B133" s="299"/>
      <c r="C133" s="297" t="s">
        <v>397</v>
      </c>
      <c r="D133" s="297" t="s">
        <v>398</v>
      </c>
      <c r="E133" s="319"/>
      <c r="F133" s="319"/>
      <c r="G133" s="319"/>
      <c r="H133" s="319"/>
      <c r="I133" s="319"/>
      <c r="J133" s="319"/>
      <c r="K133" s="319"/>
      <c r="L133" s="319"/>
      <c r="M133" s="319">
        <v>1</v>
      </c>
      <c r="N133" s="319"/>
      <c r="O133" s="319"/>
      <c r="P133" s="319"/>
      <c r="Q133" s="319"/>
      <c r="R133" s="319"/>
      <c r="S133" s="319"/>
      <c r="T133" s="319">
        <v>1</v>
      </c>
      <c r="U133" s="319">
        <v>1</v>
      </c>
      <c r="V133" s="319">
        <v>2</v>
      </c>
      <c r="W133" s="319"/>
      <c r="X133" s="319">
        <v>1</v>
      </c>
      <c r="Y133" s="319"/>
      <c r="Z133" s="319"/>
      <c r="AA133" s="324">
        <v>6</v>
      </c>
    </row>
    <row r="134" spans="1:27">
      <c r="A134" s="299"/>
      <c r="B134" s="312" t="s">
        <v>482</v>
      </c>
      <c r="C134" s="313"/>
      <c r="D134" s="313"/>
      <c r="E134" s="320"/>
      <c r="F134" s="320"/>
      <c r="G134" s="320"/>
      <c r="H134" s="320"/>
      <c r="I134" s="320"/>
      <c r="J134" s="320"/>
      <c r="K134" s="320"/>
      <c r="L134" s="320"/>
      <c r="M134" s="320">
        <v>1</v>
      </c>
      <c r="N134" s="320"/>
      <c r="O134" s="320"/>
      <c r="P134" s="320"/>
      <c r="Q134" s="320"/>
      <c r="R134" s="320"/>
      <c r="S134" s="320"/>
      <c r="T134" s="320">
        <v>2</v>
      </c>
      <c r="U134" s="320">
        <v>1</v>
      </c>
      <c r="V134" s="320">
        <v>4</v>
      </c>
      <c r="W134" s="320">
        <v>2</v>
      </c>
      <c r="X134" s="320">
        <v>1</v>
      </c>
      <c r="Y134" s="320">
        <v>1</v>
      </c>
      <c r="Z134" s="320"/>
      <c r="AA134" s="325">
        <v>12</v>
      </c>
    </row>
    <row r="135" spans="1:27">
      <c r="A135" s="299"/>
      <c r="B135" s="297" t="s">
        <v>170</v>
      </c>
      <c r="C135" s="297" t="s">
        <v>391</v>
      </c>
      <c r="D135" s="297" t="s">
        <v>426</v>
      </c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>
        <v>1</v>
      </c>
      <c r="X135" s="319"/>
      <c r="Y135" s="319"/>
      <c r="Z135" s="319"/>
      <c r="AA135" s="324">
        <v>1</v>
      </c>
    </row>
    <row r="136" spans="1:27">
      <c r="A136" s="299"/>
      <c r="B136" s="299"/>
      <c r="C136" s="297" t="s">
        <v>375</v>
      </c>
      <c r="D136" s="297" t="s">
        <v>418</v>
      </c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>
        <v>2</v>
      </c>
      <c r="X136" s="319">
        <v>5</v>
      </c>
      <c r="Y136" s="319">
        <v>1</v>
      </c>
      <c r="Z136" s="319"/>
      <c r="AA136" s="324">
        <v>8</v>
      </c>
    </row>
    <row r="137" spans="1:27">
      <c r="A137" s="299"/>
      <c r="B137" s="312" t="s">
        <v>483</v>
      </c>
      <c r="C137" s="313"/>
      <c r="D137" s="313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>
        <v>3</v>
      </c>
      <c r="X137" s="320">
        <v>5</v>
      </c>
      <c r="Y137" s="320">
        <v>1</v>
      </c>
      <c r="Z137" s="320"/>
      <c r="AA137" s="325">
        <v>9</v>
      </c>
    </row>
    <row r="138" spans="1:27">
      <c r="A138" s="299"/>
      <c r="B138" s="297" t="s">
        <v>309</v>
      </c>
      <c r="C138" s="297" t="s">
        <v>385</v>
      </c>
      <c r="D138" s="297" t="s">
        <v>416</v>
      </c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>
        <v>1</v>
      </c>
      <c r="X138" s="319">
        <v>1</v>
      </c>
      <c r="Y138" s="319"/>
      <c r="Z138" s="319"/>
      <c r="AA138" s="324">
        <v>2</v>
      </c>
    </row>
    <row r="139" spans="1:27">
      <c r="A139" s="299"/>
      <c r="B139" s="312" t="s">
        <v>487</v>
      </c>
      <c r="C139" s="313"/>
      <c r="D139" s="313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>
        <v>1</v>
      </c>
      <c r="X139" s="320">
        <v>1</v>
      </c>
      <c r="Y139" s="320"/>
      <c r="Z139" s="320"/>
      <c r="AA139" s="325">
        <v>2</v>
      </c>
    </row>
    <row r="140" spans="1:27">
      <c r="A140" s="299"/>
      <c r="B140" s="297" t="s">
        <v>307</v>
      </c>
      <c r="C140" s="297" t="s">
        <v>373</v>
      </c>
      <c r="D140" s="297" t="s">
        <v>433</v>
      </c>
      <c r="E140" s="319"/>
      <c r="F140" s="319"/>
      <c r="G140" s="319"/>
      <c r="H140" s="319">
        <v>1</v>
      </c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24">
        <v>1</v>
      </c>
    </row>
    <row r="141" spans="1:27">
      <c r="A141" s="299"/>
      <c r="B141" s="299"/>
      <c r="C141" s="297" t="s">
        <v>371</v>
      </c>
      <c r="D141" s="297" t="s">
        <v>246</v>
      </c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>
        <v>1</v>
      </c>
      <c r="Y141" s="319"/>
      <c r="Z141" s="319"/>
      <c r="AA141" s="324">
        <v>1</v>
      </c>
    </row>
    <row r="142" spans="1:27">
      <c r="A142" s="299"/>
      <c r="B142" s="312" t="s">
        <v>485</v>
      </c>
      <c r="C142" s="313"/>
      <c r="D142" s="313"/>
      <c r="E142" s="320"/>
      <c r="F142" s="320"/>
      <c r="G142" s="320"/>
      <c r="H142" s="320">
        <v>1</v>
      </c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>
        <v>1</v>
      </c>
      <c r="Y142" s="320"/>
      <c r="Z142" s="320"/>
      <c r="AA142" s="325">
        <v>2</v>
      </c>
    </row>
    <row r="143" spans="1:27">
      <c r="A143" s="299"/>
      <c r="B143" s="297" t="s">
        <v>171</v>
      </c>
      <c r="C143" s="297" t="s">
        <v>379</v>
      </c>
      <c r="D143" s="298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>
        <v>1</v>
      </c>
      <c r="Y143" s="319"/>
      <c r="Z143" s="319"/>
      <c r="AA143" s="324">
        <v>1</v>
      </c>
    </row>
    <row r="144" spans="1:27">
      <c r="A144" s="299"/>
      <c r="B144" s="312" t="s">
        <v>553</v>
      </c>
      <c r="C144" s="313"/>
      <c r="D144" s="313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>
        <v>1</v>
      </c>
      <c r="Y144" s="320"/>
      <c r="Z144" s="320"/>
      <c r="AA144" s="325">
        <v>1</v>
      </c>
    </row>
    <row r="145" spans="1:27">
      <c r="A145" s="299"/>
      <c r="B145" s="297" t="s">
        <v>165</v>
      </c>
      <c r="C145" s="297" t="s">
        <v>375</v>
      </c>
      <c r="D145" s="297" t="s">
        <v>542</v>
      </c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>
        <v>1</v>
      </c>
      <c r="Z145" s="319"/>
      <c r="AA145" s="324">
        <v>1</v>
      </c>
    </row>
    <row r="146" spans="1:27">
      <c r="A146" s="299"/>
      <c r="B146" s="312" t="s">
        <v>554</v>
      </c>
      <c r="C146" s="313"/>
      <c r="D146" s="313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>
        <v>1</v>
      </c>
      <c r="Z146" s="320"/>
      <c r="AA146" s="325">
        <v>1</v>
      </c>
    </row>
    <row r="147" spans="1:27">
      <c r="A147" s="299"/>
      <c r="B147" s="297" t="s">
        <v>220</v>
      </c>
      <c r="C147" s="297" t="s">
        <v>388</v>
      </c>
      <c r="D147" s="297" t="s">
        <v>505</v>
      </c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>
        <v>1</v>
      </c>
      <c r="X147" s="319"/>
      <c r="Y147" s="319"/>
      <c r="Z147" s="319"/>
      <c r="AA147" s="324">
        <v>1</v>
      </c>
    </row>
    <row r="148" spans="1:27">
      <c r="A148" s="299"/>
      <c r="B148" s="312" t="s">
        <v>511</v>
      </c>
      <c r="C148" s="313"/>
      <c r="D148" s="313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>
        <v>1</v>
      </c>
      <c r="X148" s="320"/>
      <c r="Y148" s="320"/>
      <c r="Z148" s="320"/>
      <c r="AA148" s="325">
        <v>1</v>
      </c>
    </row>
    <row r="149" spans="1:27">
      <c r="A149" s="299"/>
      <c r="B149" s="297" t="s">
        <v>210</v>
      </c>
      <c r="C149" s="297" t="s">
        <v>377</v>
      </c>
      <c r="D149" s="297" t="s">
        <v>396</v>
      </c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>
        <v>1</v>
      </c>
      <c r="V149" s="319"/>
      <c r="W149" s="319"/>
      <c r="X149" s="319"/>
      <c r="Y149" s="319"/>
      <c r="Z149" s="319"/>
      <c r="AA149" s="324">
        <v>1</v>
      </c>
    </row>
    <row r="150" spans="1:27">
      <c r="A150" s="299"/>
      <c r="B150" s="312" t="s">
        <v>486</v>
      </c>
      <c r="C150" s="313"/>
      <c r="D150" s="313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>
        <v>1</v>
      </c>
      <c r="V150" s="320"/>
      <c r="W150" s="320"/>
      <c r="X150" s="320"/>
      <c r="Y150" s="320"/>
      <c r="Z150" s="320"/>
      <c r="AA150" s="325">
        <v>1</v>
      </c>
    </row>
    <row r="151" spans="1:27">
      <c r="A151" s="299"/>
      <c r="B151" s="297" t="s">
        <v>310</v>
      </c>
      <c r="C151" s="297" t="s">
        <v>385</v>
      </c>
      <c r="D151" s="297" t="s">
        <v>532</v>
      </c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>
        <v>1</v>
      </c>
      <c r="Y151" s="319"/>
      <c r="Z151" s="319"/>
      <c r="AA151" s="324">
        <v>1</v>
      </c>
    </row>
    <row r="152" spans="1:27">
      <c r="A152" s="299"/>
      <c r="B152" s="312" t="s">
        <v>484</v>
      </c>
      <c r="C152" s="313"/>
      <c r="D152" s="313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>
        <v>1</v>
      </c>
      <c r="Y152" s="320"/>
      <c r="Z152" s="320"/>
      <c r="AA152" s="325">
        <v>1</v>
      </c>
    </row>
    <row r="153" spans="1:27">
      <c r="A153" s="314" t="s">
        <v>488</v>
      </c>
      <c r="B153" s="315"/>
      <c r="C153" s="315"/>
      <c r="D153" s="315"/>
      <c r="E153" s="321"/>
      <c r="F153" s="321"/>
      <c r="G153" s="321"/>
      <c r="H153" s="321">
        <v>1</v>
      </c>
      <c r="I153" s="321"/>
      <c r="J153" s="321"/>
      <c r="K153" s="321"/>
      <c r="L153" s="321"/>
      <c r="M153" s="321">
        <v>1</v>
      </c>
      <c r="N153" s="321"/>
      <c r="O153" s="321"/>
      <c r="P153" s="321"/>
      <c r="Q153" s="321"/>
      <c r="R153" s="321"/>
      <c r="S153" s="321"/>
      <c r="T153" s="321">
        <v>2</v>
      </c>
      <c r="U153" s="321">
        <v>2</v>
      </c>
      <c r="V153" s="321">
        <v>4</v>
      </c>
      <c r="W153" s="321">
        <v>7</v>
      </c>
      <c r="X153" s="321">
        <v>10</v>
      </c>
      <c r="Y153" s="321">
        <v>3</v>
      </c>
      <c r="Z153" s="321"/>
      <c r="AA153" s="326">
        <v>30</v>
      </c>
    </row>
    <row r="154" spans="1:27">
      <c r="A154" s="297" t="s">
        <v>29</v>
      </c>
      <c r="B154" s="297" t="s">
        <v>206</v>
      </c>
      <c r="C154" s="297" t="s">
        <v>383</v>
      </c>
      <c r="D154" s="297" t="s">
        <v>234</v>
      </c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>
        <v>2</v>
      </c>
      <c r="AA154" s="324">
        <v>2</v>
      </c>
    </row>
    <row r="155" spans="1:27">
      <c r="A155" s="299"/>
      <c r="B155" s="299"/>
      <c r="C155" s="297" t="s">
        <v>377</v>
      </c>
      <c r="D155" s="297" t="s">
        <v>507</v>
      </c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>
        <v>1</v>
      </c>
      <c r="Z155" s="319"/>
      <c r="AA155" s="324">
        <v>1</v>
      </c>
    </row>
    <row r="156" spans="1:27">
      <c r="A156" s="299"/>
      <c r="B156" s="299"/>
      <c r="C156" s="297" t="s">
        <v>388</v>
      </c>
      <c r="D156" s="297" t="s">
        <v>544</v>
      </c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>
        <v>1</v>
      </c>
      <c r="AA156" s="324">
        <v>1</v>
      </c>
    </row>
    <row r="157" spans="1:27">
      <c r="A157" s="299"/>
      <c r="B157" s="299"/>
      <c r="C157" s="297" t="s">
        <v>372</v>
      </c>
      <c r="D157" s="297" t="s">
        <v>528</v>
      </c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>
        <v>1</v>
      </c>
      <c r="Z157" s="319"/>
      <c r="AA157" s="324">
        <v>1</v>
      </c>
    </row>
    <row r="158" spans="1:27">
      <c r="A158" s="299"/>
      <c r="B158" s="312" t="s">
        <v>513</v>
      </c>
      <c r="C158" s="313"/>
      <c r="D158" s="313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>
        <v>2</v>
      </c>
      <c r="Z158" s="320">
        <v>3</v>
      </c>
      <c r="AA158" s="325">
        <v>5</v>
      </c>
    </row>
    <row r="159" spans="1:27">
      <c r="A159" s="299"/>
      <c r="B159" s="297" t="s">
        <v>296</v>
      </c>
      <c r="C159" s="297" t="s">
        <v>373</v>
      </c>
      <c r="D159" s="297" t="s">
        <v>501</v>
      </c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>
        <v>1</v>
      </c>
      <c r="Y159" s="319">
        <v>1</v>
      </c>
      <c r="Z159" s="319"/>
      <c r="AA159" s="324">
        <v>2</v>
      </c>
    </row>
    <row r="160" spans="1:27">
      <c r="A160" s="299"/>
      <c r="B160" s="312" t="s">
        <v>512</v>
      </c>
      <c r="C160" s="313"/>
      <c r="D160" s="313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>
        <v>1</v>
      </c>
      <c r="Y160" s="320">
        <v>1</v>
      </c>
      <c r="Z160" s="320"/>
      <c r="AA160" s="325">
        <v>2</v>
      </c>
    </row>
    <row r="161" spans="1:27">
      <c r="A161" s="299"/>
      <c r="B161" s="297" t="s">
        <v>187</v>
      </c>
      <c r="C161" s="297" t="s">
        <v>391</v>
      </c>
      <c r="D161" s="297" t="s">
        <v>436</v>
      </c>
      <c r="E161" s="319"/>
      <c r="F161" s="319">
        <v>1</v>
      </c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24">
        <v>1</v>
      </c>
    </row>
    <row r="162" spans="1:27">
      <c r="A162" s="299"/>
      <c r="B162" s="312" t="s">
        <v>489</v>
      </c>
      <c r="C162" s="313"/>
      <c r="D162" s="313"/>
      <c r="E162" s="320"/>
      <c r="F162" s="320">
        <v>1</v>
      </c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5">
        <v>1</v>
      </c>
    </row>
    <row r="163" spans="1:27">
      <c r="A163" s="314" t="s">
        <v>490</v>
      </c>
      <c r="B163" s="315"/>
      <c r="C163" s="315"/>
      <c r="D163" s="315"/>
      <c r="E163" s="321"/>
      <c r="F163" s="321">
        <v>1</v>
      </c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>
        <v>1</v>
      </c>
      <c r="Y163" s="321">
        <v>3</v>
      </c>
      <c r="Z163" s="321">
        <v>3</v>
      </c>
      <c r="AA163" s="326">
        <v>8</v>
      </c>
    </row>
    <row r="164" spans="1:27">
      <c r="A164" s="297" t="s">
        <v>33</v>
      </c>
      <c r="B164" s="297" t="s">
        <v>294</v>
      </c>
      <c r="C164" s="297" t="s">
        <v>379</v>
      </c>
      <c r="D164" s="298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>
        <v>1</v>
      </c>
      <c r="T164" s="319">
        <v>1</v>
      </c>
      <c r="U164" s="319"/>
      <c r="V164" s="319"/>
      <c r="W164" s="319"/>
      <c r="X164" s="319"/>
      <c r="Y164" s="319"/>
      <c r="Z164" s="319"/>
      <c r="AA164" s="324">
        <v>2</v>
      </c>
    </row>
    <row r="165" spans="1:27">
      <c r="A165" s="299"/>
      <c r="B165" s="299"/>
      <c r="C165" s="297" t="s">
        <v>391</v>
      </c>
      <c r="D165" s="297" t="s">
        <v>392</v>
      </c>
      <c r="E165" s="319"/>
      <c r="F165" s="319"/>
      <c r="G165" s="319"/>
      <c r="H165" s="319"/>
      <c r="I165" s="319"/>
      <c r="J165" s="319"/>
      <c r="K165" s="319">
        <v>1</v>
      </c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24">
        <v>1</v>
      </c>
    </row>
    <row r="166" spans="1:27">
      <c r="A166" s="299"/>
      <c r="B166" s="299"/>
      <c r="C166" s="297" t="s">
        <v>381</v>
      </c>
      <c r="D166" s="297" t="s">
        <v>382</v>
      </c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>
        <v>1</v>
      </c>
      <c r="X166" s="319"/>
      <c r="Y166" s="319"/>
      <c r="Z166" s="319"/>
      <c r="AA166" s="324">
        <v>1</v>
      </c>
    </row>
    <row r="167" spans="1:27">
      <c r="A167" s="299"/>
      <c r="B167" s="299"/>
      <c r="C167" s="297" t="s">
        <v>383</v>
      </c>
      <c r="D167" s="297" t="s">
        <v>410</v>
      </c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>
        <v>1</v>
      </c>
      <c r="U167" s="319"/>
      <c r="V167" s="319"/>
      <c r="W167" s="319"/>
      <c r="X167" s="319"/>
      <c r="Y167" s="319"/>
      <c r="Z167" s="319"/>
      <c r="AA167" s="324">
        <v>1</v>
      </c>
    </row>
    <row r="168" spans="1:27">
      <c r="A168" s="299"/>
      <c r="B168" s="299"/>
      <c r="C168" s="297" t="s">
        <v>377</v>
      </c>
      <c r="D168" s="297" t="s">
        <v>431</v>
      </c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>
        <v>1</v>
      </c>
      <c r="Y168" s="319"/>
      <c r="Z168" s="319">
        <v>1</v>
      </c>
      <c r="AA168" s="324">
        <v>2</v>
      </c>
    </row>
    <row r="169" spans="1:27">
      <c r="A169" s="299"/>
      <c r="B169" s="299"/>
      <c r="C169" s="297" t="s">
        <v>375</v>
      </c>
      <c r="D169" s="297" t="s">
        <v>402</v>
      </c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>
        <v>1</v>
      </c>
      <c r="X169" s="319"/>
      <c r="Y169" s="319"/>
      <c r="Z169" s="319"/>
      <c r="AA169" s="324">
        <v>1</v>
      </c>
    </row>
    <row r="170" spans="1:27">
      <c r="A170" s="299"/>
      <c r="B170" s="299"/>
      <c r="C170" s="297" t="s">
        <v>371</v>
      </c>
      <c r="D170" s="297" t="s">
        <v>294</v>
      </c>
      <c r="E170" s="319"/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>
        <v>2</v>
      </c>
      <c r="V170" s="319"/>
      <c r="W170" s="319"/>
      <c r="X170" s="319"/>
      <c r="Y170" s="319"/>
      <c r="Z170" s="319"/>
      <c r="AA170" s="324">
        <v>2</v>
      </c>
    </row>
    <row r="171" spans="1:27">
      <c r="A171" s="299"/>
      <c r="B171" s="299"/>
      <c r="C171" s="297" t="s">
        <v>385</v>
      </c>
      <c r="D171" s="297" t="s">
        <v>419</v>
      </c>
      <c r="E171" s="319"/>
      <c r="F171" s="319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19"/>
      <c r="W171" s="319"/>
      <c r="X171" s="319">
        <v>2</v>
      </c>
      <c r="Y171" s="319"/>
      <c r="Z171" s="319"/>
      <c r="AA171" s="324">
        <v>2</v>
      </c>
    </row>
    <row r="172" spans="1:27">
      <c r="A172" s="299"/>
      <c r="B172" s="299"/>
      <c r="C172" s="297" t="s">
        <v>394</v>
      </c>
      <c r="D172" s="297" t="s">
        <v>415</v>
      </c>
      <c r="E172" s="319"/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>
        <v>1</v>
      </c>
      <c r="X172" s="319"/>
      <c r="Y172" s="319"/>
      <c r="Z172" s="319"/>
      <c r="AA172" s="324">
        <v>1</v>
      </c>
    </row>
    <row r="173" spans="1:27">
      <c r="A173" s="299"/>
      <c r="B173" s="299"/>
      <c r="C173" s="297" t="s">
        <v>372</v>
      </c>
      <c r="D173" s="297" t="s">
        <v>412</v>
      </c>
      <c r="E173" s="319"/>
      <c r="F173" s="319"/>
      <c r="G173" s="319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19">
        <v>1</v>
      </c>
      <c r="U173" s="319">
        <v>1</v>
      </c>
      <c r="V173" s="319"/>
      <c r="W173" s="319">
        <v>1</v>
      </c>
      <c r="X173" s="319"/>
      <c r="Y173" s="319"/>
      <c r="Z173" s="319"/>
      <c r="AA173" s="324">
        <v>3</v>
      </c>
    </row>
    <row r="174" spans="1:27">
      <c r="A174" s="299"/>
      <c r="B174" s="312" t="s">
        <v>491</v>
      </c>
      <c r="C174" s="313"/>
      <c r="D174" s="313"/>
      <c r="E174" s="320"/>
      <c r="F174" s="320"/>
      <c r="G174" s="320"/>
      <c r="H174" s="320"/>
      <c r="I174" s="320"/>
      <c r="J174" s="320"/>
      <c r="K174" s="320">
        <v>1</v>
      </c>
      <c r="L174" s="320"/>
      <c r="M174" s="320"/>
      <c r="N174" s="320"/>
      <c r="O174" s="320"/>
      <c r="P174" s="320"/>
      <c r="Q174" s="320"/>
      <c r="R174" s="320"/>
      <c r="S174" s="320">
        <v>1</v>
      </c>
      <c r="T174" s="320">
        <v>3</v>
      </c>
      <c r="U174" s="320">
        <v>3</v>
      </c>
      <c r="V174" s="320"/>
      <c r="W174" s="320">
        <v>4</v>
      </c>
      <c r="X174" s="320">
        <v>3</v>
      </c>
      <c r="Y174" s="320"/>
      <c r="Z174" s="320">
        <v>1</v>
      </c>
      <c r="AA174" s="325">
        <v>16</v>
      </c>
    </row>
    <row r="175" spans="1:27">
      <c r="A175" s="299"/>
      <c r="B175" s="297" t="s">
        <v>291</v>
      </c>
      <c r="C175" s="297" t="s">
        <v>373</v>
      </c>
      <c r="D175" s="297" t="s">
        <v>365</v>
      </c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>
        <v>1</v>
      </c>
      <c r="X175" s="319">
        <v>1</v>
      </c>
      <c r="Y175" s="319"/>
      <c r="Z175" s="319">
        <v>1</v>
      </c>
      <c r="AA175" s="324">
        <v>3</v>
      </c>
    </row>
    <row r="176" spans="1:27">
      <c r="A176" s="299"/>
      <c r="B176" s="299"/>
      <c r="C176" s="297" t="s">
        <v>377</v>
      </c>
      <c r="D176" s="297" t="s">
        <v>378</v>
      </c>
      <c r="E176" s="319"/>
      <c r="F176" s="319"/>
      <c r="G176" s="319"/>
      <c r="H176" s="319"/>
      <c r="I176" s="319"/>
      <c r="J176" s="319"/>
      <c r="K176" s="319">
        <v>1</v>
      </c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/>
      <c r="Z176" s="319"/>
      <c r="AA176" s="324">
        <v>1</v>
      </c>
    </row>
    <row r="177" spans="1:27">
      <c r="A177" s="299"/>
      <c r="B177" s="299"/>
      <c r="C177" s="297" t="s">
        <v>385</v>
      </c>
      <c r="D177" s="297" t="s">
        <v>408</v>
      </c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>
        <v>2</v>
      </c>
      <c r="Y177" s="319">
        <v>1</v>
      </c>
      <c r="Z177" s="319">
        <v>2</v>
      </c>
      <c r="AA177" s="324">
        <v>5</v>
      </c>
    </row>
    <row r="178" spans="1:27">
      <c r="A178" s="299"/>
      <c r="B178" s="312" t="s">
        <v>492</v>
      </c>
      <c r="C178" s="313"/>
      <c r="D178" s="313"/>
      <c r="E178" s="320"/>
      <c r="F178" s="320"/>
      <c r="G178" s="320"/>
      <c r="H178" s="320"/>
      <c r="I178" s="320"/>
      <c r="J178" s="320"/>
      <c r="K178" s="320">
        <v>1</v>
      </c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>
        <v>1</v>
      </c>
      <c r="X178" s="320">
        <v>3</v>
      </c>
      <c r="Y178" s="320">
        <v>1</v>
      </c>
      <c r="Z178" s="320">
        <v>3</v>
      </c>
      <c r="AA178" s="325">
        <v>9</v>
      </c>
    </row>
    <row r="179" spans="1:27">
      <c r="A179" s="299"/>
      <c r="B179" s="297" t="s">
        <v>179</v>
      </c>
      <c r="C179" s="297" t="s">
        <v>375</v>
      </c>
      <c r="D179" s="297" t="s">
        <v>423</v>
      </c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>
        <v>1</v>
      </c>
      <c r="Y179" s="319">
        <v>2</v>
      </c>
      <c r="Z179" s="319">
        <v>3</v>
      </c>
      <c r="AA179" s="324">
        <v>6</v>
      </c>
    </row>
    <row r="180" spans="1:27">
      <c r="A180" s="299"/>
      <c r="B180" s="299"/>
      <c r="C180" s="297" t="s">
        <v>371</v>
      </c>
      <c r="D180" s="297" t="s">
        <v>500</v>
      </c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319"/>
      <c r="Y180" s="319">
        <v>1</v>
      </c>
      <c r="Z180" s="319"/>
      <c r="AA180" s="324">
        <v>1</v>
      </c>
    </row>
    <row r="181" spans="1:27">
      <c r="A181" s="299"/>
      <c r="B181" s="312" t="s">
        <v>514</v>
      </c>
      <c r="C181" s="313"/>
      <c r="D181" s="313"/>
      <c r="E181" s="320"/>
      <c r="F181" s="320"/>
      <c r="G181" s="320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320"/>
      <c r="T181" s="320"/>
      <c r="U181" s="320"/>
      <c r="V181" s="320"/>
      <c r="W181" s="320"/>
      <c r="X181" s="320">
        <v>1</v>
      </c>
      <c r="Y181" s="320">
        <v>3</v>
      </c>
      <c r="Z181" s="320">
        <v>3</v>
      </c>
      <c r="AA181" s="325">
        <v>7</v>
      </c>
    </row>
    <row r="182" spans="1:27">
      <c r="A182" s="299"/>
      <c r="B182" s="297" t="s">
        <v>184</v>
      </c>
      <c r="C182" s="298"/>
      <c r="D182" s="298"/>
      <c r="E182" s="319"/>
      <c r="F182" s="319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19"/>
      <c r="W182" s="319">
        <v>1</v>
      </c>
      <c r="X182" s="319">
        <v>3</v>
      </c>
      <c r="Y182" s="319">
        <v>1</v>
      </c>
      <c r="Z182" s="319"/>
      <c r="AA182" s="324">
        <v>5</v>
      </c>
    </row>
    <row r="183" spans="1:27">
      <c r="A183" s="299"/>
      <c r="B183" s="297" t="s">
        <v>292</v>
      </c>
      <c r="C183" s="297" t="s">
        <v>388</v>
      </c>
      <c r="D183" s="297" t="s">
        <v>409</v>
      </c>
      <c r="E183" s="319"/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>
        <v>2</v>
      </c>
      <c r="X183" s="319">
        <v>1</v>
      </c>
      <c r="Y183" s="319"/>
      <c r="Z183" s="319"/>
      <c r="AA183" s="324">
        <v>3</v>
      </c>
    </row>
    <row r="184" spans="1:27">
      <c r="A184" s="299"/>
      <c r="B184" s="299"/>
      <c r="C184" s="297" t="s">
        <v>397</v>
      </c>
      <c r="D184" s="297" t="s">
        <v>504</v>
      </c>
      <c r="E184" s="319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>
        <v>1</v>
      </c>
      <c r="Z184" s="319"/>
      <c r="AA184" s="324">
        <v>1</v>
      </c>
    </row>
    <row r="185" spans="1:27">
      <c r="A185" s="299"/>
      <c r="B185" s="299"/>
      <c r="C185" s="297" t="s">
        <v>390</v>
      </c>
      <c r="D185" s="297" t="s">
        <v>527</v>
      </c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>
        <v>1</v>
      </c>
      <c r="W185" s="319"/>
      <c r="X185" s="319"/>
      <c r="Y185" s="319"/>
      <c r="Z185" s="319"/>
      <c r="AA185" s="324">
        <v>1</v>
      </c>
    </row>
    <row r="186" spans="1:27">
      <c r="A186" s="299"/>
      <c r="B186" s="312" t="s">
        <v>493</v>
      </c>
      <c r="C186" s="313"/>
      <c r="D186" s="313"/>
      <c r="E186" s="320"/>
      <c r="F186" s="320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  <c r="Q186" s="320"/>
      <c r="R186" s="320"/>
      <c r="S186" s="320"/>
      <c r="T186" s="320"/>
      <c r="U186" s="320"/>
      <c r="V186" s="320">
        <v>1</v>
      </c>
      <c r="W186" s="320">
        <v>2</v>
      </c>
      <c r="X186" s="320">
        <v>1</v>
      </c>
      <c r="Y186" s="320">
        <v>1</v>
      </c>
      <c r="Z186" s="320"/>
      <c r="AA186" s="325">
        <v>5</v>
      </c>
    </row>
    <row r="187" spans="1:27">
      <c r="A187" s="299"/>
      <c r="B187" s="297" t="s">
        <v>33</v>
      </c>
      <c r="C187" s="297" t="s">
        <v>383</v>
      </c>
      <c r="D187" s="297" t="s">
        <v>380</v>
      </c>
      <c r="E187" s="319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>
        <v>1</v>
      </c>
      <c r="U187" s="319"/>
      <c r="V187" s="319"/>
      <c r="W187" s="319"/>
      <c r="X187" s="319"/>
      <c r="Y187" s="319"/>
      <c r="Z187" s="319"/>
      <c r="AA187" s="324">
        <v>1</v>
      </c>
    </row>
    <row r="188" spans="1:27">
      <c r="A188" s="299"/>
      <c r="B188" s="299"/>
      <c r="C188" s="297" t="s">
        <v>373</v>
      </c>
      <c r="D188" s="297" t="s">
        <v>380</v>
      </c>
      <c r="E188" s="319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>
        <v>1</v>
      </c>
      <c r="T188" s="319"/>
      <c r="U188" s="319"/>
      <c r="V188" s="319"/>
      <c r="W188" s="319"/>
      <c r="X188" s="319"/>
      <c r="Y188" s="319"/>
      <c r="Z188" s="319"/>
      <c r="AA188" s="324">
        <v>1</v>
      </c>
    </row>
    <row r="189" spans="1:27">
      <c r="A189" s="299"/>
      <c r="B189" s="312" t="s">
        <v>494</v>
      </c>
      <c r="C189" s="313"/>
      <c r="D189" s="313"/>
      <c r="E189" s="320"/>
      <c r="F189" s="320"/>
      <c r="G189" s="320"/>
      <c r="H189" s="320"/>
      <c r="I189" s="320"/>
      <c r="J189" s="320"/>
      <c r="K189" s="320"/>
      <c r="L189" s="320"/>
      <c r="M189" s="320"/>
      <c r="N189" s="320"/>
      <c r="O189" s="320"/>
      <c r="P189" s="320"/>
      <c r="Q189" s="320"/>
      <c r="R189" s="320"/>
      <c r="S189" s="320">
        <v>1</v>
      </c>
      <c r="T189" s="320">
        <v>1</v>
      </c>
      <c r="U189" s="320"/>
      <c r="V189" s="320"/>
      <c r="W189" s="320"/>
      <c r="X189" s="320"/>
      <c r="Y189" s="320"/>
      <c r="Z189" s="320"/>
      <c r="AA189" s="325">
        <v>2</v>
      </c>
    </row>
    <row r="190" spans="1:27">
      <c r="A190" s="314" t="s">
        <v>494</v>
      </c>
      <c r="B190" s="315"/>
      <c r="C190" s="315"/>
      <c r="D190" s="315"/>
      <c r="E190" s="321"/>
      <c r="F190" s="321"/>
      <c r="G190" s="321"/>
      <c r="H190" s="321"/>
      <c r="I190" s="321"/>
      <c r="J190" s="321"/>
      <c r="K190" s="321">
        <v>2</v>
      </c>
      <c r="L190" s="321"/>
      <c r="M190" s="321"/>
      <c r="N190" s="321"/>
      <c r="O190" s="321"/>
      <c r="P190" s="321"/>
      <c r="Q190" s="321"/>
      <c r="R190" s="321"/>
      <c r="S190" s="321">
        <v>2</v>
      </c>
      <c r="T190" s="321">
        <v>4</v>
      </c>
      <c r="U190" s="321">
        <v>3</v>
      </c>
      <c r="V190" s="321">
        <v>1</v>
      </c>
      <c r="W190" s="321">
        <v>8</v>
      </c>
      <c r="X190" s="321">
        <v>11</v>
      </c>
      <c r="Y190" s="321">
        <v>6</v>
      </c>
      <c r="Z190" s="321">
        <v>7</v>
      </c>
      <c r="AA190" s="326">
        <v>44</v>
      </c>
    </row>
    <row r="191" spans="1:27">
      <c r="A191" s="297" t="s">
        <v>71</v>
      </c>
      <c r="B191" s="297" t="s">
        <v>172</v>
      </c>
      <c r="C191" s="297" t="s">
        <v>383</v>
      </c>
      <c r="D191" s="297" t="s">
        <v>395</v>
      </c>
      <c r="E191" s="319"/>
      <c r="F191" s="319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19">
        <v>2</v>
      </c>
      <c r="W191" s="319"/>
      <c r="X191" s="319"/>
      <c r="Y191" s="319"/>
      <c r="Z191" s="319"/>
      <c r="AA191" s="324">
        <v>2</v>
      </c>
    </row>
    <row r="192" spans="1:27">
      <c r="A192" s="299"/>
      <c r="B192" s="299"/>
      <c r="C192" s="297" t="s">
        <v>377</v>
      </c>
      <c r="D192" s="297" t="s">
        <v>172</v>
      </c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>
        <v>1</v>
      </c>
      <c r="W192" s="319"/>
      <c r="X192" s="319"/>
      <c r="Y192" s="319"/>
      <c r="Z192" s="319"/>
      <c r="AA192" s="324">
        <v>1</v>
      </c>
    </row>
    <row r="193" spans="1:27">
      <c r="A193" s="299"/>
      <c r="B193" s="299"/>
      <c r="C193" s="297" t="s">
        <v>375</v>
      </c>
      <c r="D193" s="297" t="s">
        <v>376</v>
      </c>
      <c r="E193" s="319"/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>
        <v>1</v>
      </c>
      <c r="T193" s="319"/>
      <c r="U193" s="319">
        <v>6</v>
      </c>
      <c r="V193" s="319">
        <v>9</v>
      </c>
      <c r="W193" s="319">
        <v>4</v>
      </c>
      <c r="X193" s="319"/>
      <c r="Y193" s="319"/>
      <c r="Z193" s="319"/>
      <c r="AA193" s="324">
        <v>20</v>
      </c>
    </row>
    <row r="194" spans="1:27">
      <c r="A194" s="299"/>
      <c r="B194" s="299"/>
      <c r="C194" s="297" t="s">
        <v>389</v>
      </c>
      <c r="D194" s="297" t="s">
        <v>437</v>
      </c>
      <c r="E194" s="319"/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>
        <v>1</v>
      </c>
      <c r="W194" s="319"/>
      <c r="X194" s="319"/>
      <c r="Y194" s="319"/>
      <c r="Z194" s="319"/>
      <c r="AA194" s="324">
        <v>1</v>
      </c>
    </row>
    <row r="195" spans="1:27">
      <c r="A195" s="299"/>
      <c r="B195" s="312" t="s">
        <v>495</v>
      </c>
      <c r="C195" s="313"/>
      <c r="D195" s="313"/>
      <c r="E195" s="320"/>
      <c r="F195" s="320"/>
      <c r="G195" s="320"/>
      <c r="H195" s="320"/>
      <c r="I195" s="320"/>
      <c r="J195" s="320"/>
      <c r="K195" s="320"/>
      <c r="L195" s="320"/>
      <c r="M195" s="320"/>
      <c r="N195" s="320"/>
      <c r="O195" s="320"/>
      <c r="P195" s="320"/>
      <c r="Q195" s="320"/>
      <c r="R195" s="320"/>
      <c r="S195" s="320">
        <v>1</v>
      </c>
      <c r="T195" s="320"/>
      <c r="U195" s="320">
        <v>6</v>
      </c>
      <c r="V195" s="320">
        <v>13</v>
      </c>
      <c r="W195" s="320">
        <v>4</v>
      </c>
      <c r="X195" s="320"/>
      <c r="Y195" s="320"/>
      <c r="Z195" s="320"/>
      <c r="AA195" s="325">
        <v>24</v>
      </c>
    </row>
    <row r="196" spans="1:27">
      <c r="A196" s="299"/>
      <c r="B196" s="297" t="s">
        <v>71</v>
      </c>
      <c r="C196" s="297" t="s">
        <v>379</v>
      </c>
      <c r="D196" s="298"/>
      <c r="E196" s="319"/>
      <c r="F196" s="319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19"/>
      <c r="W196" s="319"/>
      <c r="X196" s="319">
        <v>1</v>
      </c>
      <c r="Y196" s="319"/>
      <c r="Z196" s="319"/>
      <c r="AA196" s="324">
        <v>1</v>
      </c>
    </row>
    <row r="197" spans="1:27">
      <c r="A197" s="299"/>
      <c r="B197" s="312" t="s">
        <v>496</v>
      </c>
      <c r="C197" s="313"/>
      <c r="D197" s="313"/>
      <c r="E197" s="320"/>
      <c r="F197" s="320"/>
      <c r="G197" s="320"/>
      <c r="H197" s="320"/>
      <c r="I197" s="320"/>
      <c r="J197" s="320"/>
      <c r="K197" s="320"/>
      <c r="L197" s="320"/>
      <c r="M197" s="320"/>
      <c r="N197" s="320"/>
      <c r="O197" s="320"/>
      <c r="P197" s="320"/>
      <c r="Q197" s="320"/>
      <c r="R197" s="320"/>
      <c r="S197" s="320"/>
      <c r="T197" s="320"/>
      <c r="U197" s="320"/>
      <c r="V197" s="320"/>
      <c r="W197" s="320"/>
      <c r="X197" s="320">
        <v>1</v>
      </c>
      <c r="Y197" s="320"/>
      <c r="Z197" s="320"/>
      <c r="AA197" s="325">
        <v>1</v>
      </c>
    </row>
    <row r="198" spans="1:27">
      <c r="A198" s="299"/>
      <c r="B198" s="297" t="s">
        <v>338</v>
      </c>
      <c r="C198" s="297" t="s">
        <v>390</v>
      </c>
      <c r="D198" s="297" t="s">
        <v>535</v>
      </c>
      <c r="E198" s="319"/>
      <c r="F198" s="319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9">
        <v>1</v>
      </c>
      <c r="Z198" s="319"/>
      <c r="AA198" s="324">
        <v>1</v>
      </c>
    </row>
    <row r="199" spans="1:27">
      <c r="A199" s="299"/>
      <c r="B199" s="312" t="s">
        <v>555</v>
      </c>
      <c r="C199" s="313"/>
      <c r="D199" s="313"/>
      <c r="E199" s="320"/>
      <c r="F199" s="320"/>
      <c r="G199" s="320"/>
      <c r="H199" s="320"/>
      <c r="I199" s="320"/>
      <c r="J199" s="320"/>
      <c r="K199" s="320"/>
      <c r="L199" s="320"/>
      <c r="M199" s="320"/>
      <c r="N199" s="320"/>
      <c r="O199" s="320"/>
      <c r="P199" s="320"/>
      <c r="Q199" s="320"/>
      <c r="R199" s="320"/>
      <c r="S199" s="320"/>
      <c r="T199" s="320"/>
      <c r="U199" s="320"/>
      <c r="V199" s="320"/>
      <c r="W199" s="320"/>
      <c r="X199" s="320"/>
      <c r="Y199" s="320">
        <v>1</v>
      </c>
      <c r="Z199" s="320"/>
      <c r="AA199" s="325">
        <v>1</v>
      </c>
    </row>
    <row r="200" spans="1:27">
      <c r="A200" s="314" t="s">
        <v>496</v>
      </c>
      <c r="B200" s="315"/>
      <c r="C200" s="315"/>
      <c r="D200" s="315"/>
      <c r="E200" s="321"/>
      <c r="F200" s="321"/>
      <c r="G200" s="321"/>
      <c r="H200" s="321"/>
      <c r="I200" s="321"/>
      <c r="J200" s="321"/>
      <c r="K200" s="321"/>
      <c r="L200" s="321"/>
      <c r="M200" s="321"/>
      <c r="N200" s="321"/>
      <c r="O200" s="321"/>
      <c r="P200" s="321"/>
      <c r="Q200" s="321"/>
      <c r="R200" s="321"/>
      <c r="S200" s="321">
        <v>1</v>
      </c>
      <c r="T200" s="321"/>
      <c r="U200" s="321">
        <v>6</v>
      </c>
      <c r="V200" s="321">
        <v>13</v>
      </c>
      <c r="W200" s="321">
        <v>4</v>
      </c>
      <c r="X200" s="321">
        <v>1</v>
      </c>
      <c r="Y200" s="321">
        <v>1</v>
      </c>
      <c r="Z200" s="321"/>
      <c r="AA200" s="326">
        <v>26</v>
      </c>
    </row>
    <row r="201" spans="1:27">
      <c r="A201" s="297" t="s">
        <v>31</v>
      </c>
      <c r="B201" s="297" t="s">
        <v>31</v>
      </c>
      <c r="C201" s="297" t="s">
        <v>381</v>
      </c>
      <c r="D201" s="297" t="s">
        <v>420</v>
      </c>
      <c r="E201" s="319"/>
      <c r="F201" s="319"/>
      <c r="G201" s="319"/>
      <c r="H201" s="319"/>
      <c r="I201" s="319"/>
      <c r="J201" s="319"/>
      <c r="K201" s="319">
        <v>1</v>
      </c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/>
      <c r="W201" s="319"/>
      <c r="X201" s="319"/>
      <c r="Y201" s="319"/>
      <c r="Z201" s="319"/>
      <c r="AA201" s="324">
        <v>1</v>
      </c>
    </row>
    <row r="202" spans="1:27">
      <c r="A202" s="299"/>
      <c r="B202" s="299"/>
      <c r="C202" s="297" t="s">
        <v>377</v>
      </c>
      <c r="D202" s="297" t="s">
        <v>403</v>
      </c>
      <c r="E202" s="319"/>
      <c r="F202" s="319"/>
      <c r="G202" s="319"/>
      <c r="H202" s="319"/>
      <c r="I202" s="319"/>
      <c r="J202" s="319"/>
      <c r="K202" s="319"/>
      <c r="L202" s="319"/>
      <c r="M202" s="319"/>
      <c r="N202" s="319">
        <v>1</v>
      </c>
      <c r="O202" s="319"/>
      <c r="P202" s="319"/>
      <c r="Q202" s="319">
        <v>4</v>
      </c>
      <c r="R202" s="319"/>
      <c r="S202" s="319"/>
      <c r="T202" s="319"/>
      <c r="U202" s="319">
        <v>1</v>
      </c>
      <c r="V202" s="319"/>
      <c r="W202" s="319"/>
      <c r="X202" s="319"/>
      <c r="Y202" s="319">
        <v>1</v>
      </c>
      <c r="Z202" s="319"/>
      <c r="AA202" s="324">
        <v>7</v>
      </c>
    </row>
    <row r="203" spans="1:27">
      <c r="A203" s="299"/>
      <c r="B203" s="312" t="s">
        <v>497</v>
      </c>
      <c r="C203" s="313"/>
      <c r="D203" s="313"/>
      <c r="E203" s="320"/>
      <c r="F203" s="320"/>
      <c r="G203" s="320"/>
      <c r="H203" s="320"/>
      <c r="I203" s="320"/>
      <c r="J203" s="320"/>
      <c r="K203" s="320">
        <v>1</v>
      </c>
      <c r="L203" s="320"/>
      <c r="M203" s="320"/>
      <c r="N203" s="320">
        <v>1</v>
      </c>
      <c r="O203" s="320"/>
      <c r="P203" s="320"/>
      <c r="Q203" s="320">
        <v>4</v>
      </c>
      <c r="R203" s="320"/>
      <c r="S203" s="320"/>
      <c r="T203" s="320"/>
      <c r="U203" s="320">
        <v>1</v>
      </c>
      <c r="V203" s="320"/>
      <c r="W203" s="320"/>
      <c r="X203" s="320"/>
      <c r="Y203" s="320">
        <v>1</v>
      </c>
      <c r="Z203" s="320"/>
      <c r="AA203" s="325">
        <v>8</v>
      </c>
    </row>
    <row r="204" spans="1:27">
      <c r="A204" s="299"/>
      <c r="B204" s="297" t="s">
        <v>321</v>
      </c>
      <c r="C204" s="297" t="s">
        <v>375</v>
      </c>
      <c r="D204" s="297" t="s">
        <v>401</v>
      </c>
      <c r="E204" s="319"/>
      <c r="F204" s="319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>
        <v>1</v>
      </c>
      <c r="R204" s="319">
        <v>1</v>
      </c>
      <c r="S204" s="319"/>
      <c r="T204" s="319">
        <v>1</v>
      </c>
      <c r="U204" s="319"/>
      <c r="V204" s="319">
        <v>1</v>
      </c>
      <c r="W204" s="319">
        <v>4</v>
      </c>
      <c r="X204" s="319"/>
      <c r="Y204" s="319"/>
      <c r="Z204" s="319"/>
      <c r="AA204" s="324">
        <v>8</v>
      </c>
    </row>
    <row r="205" spans="1:27">
      <c r="A205" s="299"/>
      <c r="B205" s="312" t="s">
        <v>556</v>
      </c>
      <c r="C205" s="313"/>
      <c r="D205" s="313"/>
      <c r="E205" s="320"/>
      <c r="F205" s="320"/>
      <c r="G205" s="320"/>
      <c r="H205" s="320"/>
      <c r="I205" s="320"/>
      <c r="J205" s="320"/>
      <c r="K205" s="320"/>
      <c r="L205" s="320"/>
      <c r="M205" s="320"/>
      <c r="N205" s="320"/>
      <c r="O205" s="320"/>
      <c r="P205" s="320"/>
      <c r="Q205" s="320">
        <v>1</v>
      </c>
      <c r="R205" s="320">
        <v>1</v>
      </c>
      <c r="S205" s="320"/>
      <c r="T205" s="320">
        <v>1</v>
      </c>
      <c r="U205" s="320"/>
      <c r="V205" s="320">
        <v>1</v>
      </c>
      <c r="W205" s="320">
        <v>4</v>
      </c>
      <c r="X205" s="320"/>
      <c r="Y205" s="320"/>
      <c r="Z205" s="320"/>
      <c r="AA205" s="325">
        <v>8</v>
      </c>
    </row>
    <row r="206" spans="1:27">
      <c r="A206" s="299"/>
      <c r="B206" s="297" t="s">
        <v>181</v>
      </c>
      <c r="C206" s="298"/>
      <c r="D206" s="298"/>
      <c r="E206" s="319"/>
      <c r="F206" s="319"/>
      <c r="G206" s="319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19">
        <v>1</v>
      </c>
      <c r="U206" s="319">
        <v>3</v>
      </c>
      <c r="V206" s="319">
        <v>1</v>
      </c>
      <c r="W206" s="319"/>
      <c r="X206" s="319"/>
      <c r="Y206" s="319">
        <v>1</v>
      </c>
      <c r="Z206" s="319"/>
      <c r="AA206" s="324">
        <v>6</v>
      </c>
    </row>
    <row r="207" spans="1:27">
      <c r="A207" s="299"/>
      <c r="B207" s="297" t="s">
        <v>319</v>
      </c>
      <c r="C207" s="298"/>
      <c r="D207" s="298"/>
      <c r="E207" s="319"/>
      <c r="F207" s="319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19"/>
      <c r="W207" s="319"/>
      <c r="X207" s="319"/>
      <c r="Y207" s="319">
        <v>2</v>
      </c>
      <c r="Z207" s="319"/>
      <c r="AA207" s="324">
        <v>2</v>
      </c>
    </row>
    <row r="208" spans="1:27">
      <c r="A208" s="299"/>
      <c r="B208" s="297" t="s">
        <v>194</v>
      </c>
      <c r="C208" s="298"/>
      <c r="D208" s="298"/>
      <c r="E208" s="319"/>
      <c r="F208" s="319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>
        <v>1</v>
      </c>
      <c r="X208" s="319"/>
      <c r="Y208" s="319">
        <v>1</v>
      </c>
      <c r="Z208" s="319"/>
      <c r="AA208" s="324">
        <v>2</v>
      </c>
    </row>
    <row r="209" spans="1:27">
      <c r="A209" s="299"/>
      <c r="B209" s="297" t="s">
        <v>322</v>
      </c>
      <c r="C209" s="298"/>
      <c r="D209" s="298"/>
      <c r="E209" s="319"/>
      <c r="F209" s="319"/>
      <c r="G209" s="319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  <c r="T209" s="319"/>
      <c r="U209" s="319"/>
      <c r="V209" s="319">
        <v>1</v>
      </c>
      <c r="W209" s="319">
        <v>1</v>
      </c>
      <c r="X209" s="319"/>
      <c r="Y209" s="319"/>
      <c r="Z209" s="319"/>
      <c r="AA209" s="324">
        <v>2</v>
      </c>
    </row>
    <row r="210" spans="1:27">
      <c r="A210" s="299"/>
      <c r="B210" s="297" t="s">
        <v>250</v>
      </c>
      <c r="C210" s="298"/>
      <c r="D210" s="298"/>
      <c r="E210" s="319"/>
      <c r="F210" s="319"/>
      <c r="G210" s="319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  <c r="T210" s="319"/>
      <c r="U210" s="319"/>
      <c r="V210" s="319"/>
      <c r="W210" s="319"/>
      <c r="X210" s="319">
        <v>1</v>
      </c>
      <c r="Y210" s="319"/>
      <c r="Z210" s="319"/>
      <c r="AA210" s="324">
        <v>1</v>
      </c>
    </row>
    <row r="211" spans="1:27">
      <c r="A211" s="299"/>
      <c r="B211" s="297" t="s">
        <v>318</v>
      </c>
      <c r="C211" s="298"/>
      <c r="D211" s="298"/>
      <c r="E211" s="319">
        <v>1</v>
      </c>
      <c r="F211" s="319"/>
      <c r="G211" s="319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  <c r="T211" s="319"/>
      <c r="U211" s="319"/>
      <c r="V211" s="319"/>
      <c r="W211" s="319"/>
      <c r="X211" s="319"/>
      <c r="Y211" s="319"/>
      <c r="Z211" s="319"/>
      <c r="AA211" s="324">
        <v>1</v>
      </c>
    </row>
    <row r="212" spans="1:27">
      <c r="A212" s="299"/>
      <c r="B212" s="297" t="s">
        <v>323</v>
      </c>
      <c r="C212" s="298"/>
      <c r="D212" s="298"/>
      <c r="E212" s="319"/>
      <c r="F212" s="319"/>
      <c r="G212" s="319"/>
      <c r="H212" s="319"/>
      <c r="I212" s="319"/>
      <c r="J212" s="319"/>
      <c r="K212" s="319"/>
      <c r="L212" s="319"/>
      <c r="M212" s="319"/>
      <c r="N212" s="319"/>
      <c r="O212" s="319"/>
      <c r="P212" s="319"/>
      <c r="Q212" s="319"/>
      <c r="R212" s="319"/>
      <c r="S212" s="319"/>
      <c r="T212" s="319"/>
      <c r="U212" s="319"/>
      <c r="V212" s="319">
        <v>1</v>
      </c>
      <c r="W212" s="319"/>
      <c r="X212" s="319"/>
      <c r="Y212" s="319"/>
      <c r="Z212" s="319"/>
      <c r="AA212" s="324">
        <v>1</v>
      </c>
    </row>
    <row r="213" spans="1:27">
      <c r="A213" s="314" t="s">
        <v>497</v>
      </c>
      <c r="B213" s="315"/>
      <c r="C213" s="315"/>
      <c r="D213" s="315"/>
      <c r="E213" s="321">
        <v>1</v>
      </c>
      <c r="F213" s="321"/>
      <c r="G213" s="321"/>
      <c r="H213" s="321"/>
      <c r="I213" s="321"/>
      <c r="J213" s="321"/>
      <c r="K213" s="321">
        <v>1</v>
      </c>
      <c r="L213" s="321"/>
      <c r="M213" s="321"/>
      <c r="N213" s="321">
        <v>1</v>
      </c>
      <c r="O213" s="321"/>
      <c r="P213" s="321"/>
      <c r="Q213" s="321">
        <v>5</v>
      </c>
      <c r="R213" s="321">
        <v>1</v>
      </c>
      <c r="S213" s="321"/>
      <c r="T213" s="321">
        <v>2</v>
      </c>
      <c r="U213" s="321">
        <v>4</v>
      </c>
      <c r="V213" s="321">
        <v>4</v>
      </c>
      <c r="W213" s="321">
        <v>6</v>
      </c>
      <c r="X213" s="321">
        <v>1</v>
      </c>
      <c r="Y213" s="321">
        <v>5</v>
      </c>
      <c r="Z213" s="321"/>
      <c r="AA213" s="326">
        <v>31</v>
      </c>
    </row>
    <row r="214" spans="1:27">
      <c r="A214" s="316" t="s">
        <v>440</v>
      </c>
      <c r="B214" s="317"/>
      <c r="C214" s="317"/>
      <c r="D214" s="317"/>
      <c r="E214" s="322">
        <v>1</v>
      </c>
      <c r="F214" s="322">
        <v>1</v>
      </c>
      <c r="G214" s="322">
        <v>1</v>
      </c>
      <c r="H214" s="322">
        <v>1</v>
      </c>
      <c r="I214" s="322">
        <v>1</v>
      </c>
      <c r="J214" s="322">
        <v>2</v>
      </c>
      <c r="K214" s="322">
        <v>3</v>
      </c>
      <c r="L214" s="322">
        <v>1</v>
      </c>
      <c r="M214" s="322">
        <v>3</v>
      </c>
      <c r="N214" s="322">
        <v>2</v>
      </c>
      <c r="O214" s="322">
        <v>1</v>
      </c>
      <c r="P214" s="322">
        <v>1</v>
      </c>
      <c r="Q214" s="322">
        <v>7</v>
      </c>
      <c r="R214" s="322">
        <v>5</v>
      </c>
      <c r="S214" s="322">
        <v>6</v>
      </c>
      <c r="T214" s="322">
        <v>9</v>
      </c>
      <c r="U214" s="322">
        <v>24</v>
      </c>
      <c r="V214" s="322">
        <v>40</v>
      </c>
      <c r="W214" s="322">
        <v>59</v>
      </c>
      <c r="X214" s="322">
        <v>42</v>
      </c>
      <c r="Y214" s="322">
        <v>48</v>
      </c>
      <c r="Z214" s="322">
        <v>31</v>
      </c>
      <c r="AA214" s="327">
        <v>289</v>
      </c>
    </row>
  </sheetData>
  <pageMargins left="0.7" right="0.7" top="0.75" bottom="0.75" header="0.3" footer="0.3"/>
  <pageSetup paperSize="9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N19"/>
  <sheetViews>
    <sheetView workbookViewId="0">
      <selection activeCell="G12" sqref="G12"/>
    </sheetView>
  </sheetViews>
  <sheetFormatPr defaultRowHeight="21.75"/>
  <cols>
    <col min="1" max="6" width="12.85546875" customWidth="1"/>
    <col min="7" max="7" width="10.42578125" customWidth="1"/>
    <col min="8" max="8" width="20.7109375" customWidth="1"/>
    <col min="9" max="9" width="19.140625" customWidth="1"/>
  </cols>
  <sheetData>
    <row r="1" spans="1:14">
      <c r="A1" s="19" t="s">
        <v>361</v>
      </c>
      <c r="B1" s="19"/>
      <c r="C1" s="19"/>
      <c r="D1" s="19"/>
      <c r="E1" s="19"/>
      <c r="F1" s="19"/>
      <c r="G1" s="19"/>
    </row>
    <row r="3" spans="1:14" s="17" customFormat="1">
      <c r="A3" s="16" t="s">
        <v>51</v>
      </c>
      <c r="B3" s="238" t="s">
        <v>355</v>
      </c>
      <c r="C3" s="239" t="s">
        <v>344</v>
      </c>
      <c r="D3" s="239" t="s">
        <v>169</v>
      </c>
      <c r="E3" s="239" t="s">
        <v>168</v>
      </c>
      <c r="F3" s="239" t="s">
        <v>111</v>
      </c>
      <c r="G3" s="239" t="s">
        <v>1</v>
      </c>
      <c r="H3" s="190" t="s">
        <v>82</v>
      </c>
      <c r="I3" s="191" t="s">
        <v>87</v>
      </c>
      <c r="J3" s="73"/>
      <c r="K3" s="72"/>
    </row>
    <row r="4" spans="1:14">
      <c r="A4" s="20"/>
      <c r="B4" s="280"/>
      <c r="C4" s="281"/>
      <c r="D4" s="240"/>
      <c r="E4" s="240"/>
      <c r="F4" s="240"/>
      <c r="G4" s="241"/>
      <c r="H4" s="192" t="s">
        <v>362</v>
      </c>
      <c r="I4" s="193" t="s">
        <v>88</v>
      </c>
      <c r="J4" s="44"/>
      <c r="K4" s="72"/>
    </row>
    <row r="5" spans="1:14" ht="22.5">
      <c r="A5" s="74" t="s">
        <v>52</v>
      </c>
      <c r="B5" s="242">
        <v>4</v>
      </c>
      <c r="C5" s="223">
        <v>16</v>
      </c>
      <c r="D5" s="243">
        <v>118</v>
      </c>
      <c r="E5" s="243">
        <v>10</v>
      </c>
      <c r="F5" s="223">
        <v>2</v>
      </c>
      <c r="G5" s="223">
        <v>104</v>
      </c>
      <c r="H5" s="172">
        <f>MEDIAN(   C5:G5)</f>
        <v>16</v>
      </c>
      <c r="I5" s="244">
        <v>13</v>
      </c>
      <c r="J5" s="44"/>
      <c r="K5">
        <f>H5*I19/H17</f>
        <v>12.8</v>
      </c>
      <c r="L5" s="72"/>
      <c r="M5" s="93"/>
      <c r="N5" s="72"/>
    </row>
    <row r="6" spans="1:14" ht="22.5">
      <c r="A6" s="74" t="s">
        <v>77</v>
      </c>
      <c r="B6" s="242">
        <v>7</v>
      </c>
      <c r="C6" s="223">
        <v>9</v>
      </c>
      <c r="D6" s="243">
        <v>91</v>
      </c>
      <c r="E6" s="243">
        <v>6</v>
      </c>
      <c r="F6" s="223">
        <v>8</v>
      </c>
      <c r="G6" s="223">
        <v>103</v>
      </c>
      <c r="H6" s="172">
        <f t="shared" ref="H6:H16" si="0">MEDIAN(   C6:G6)</f>
        <v>9</v>
      </c>
      <c r="I6" s="244">
        <v>7</v>
      </c>
      <c r="J6" s="44"/>
      <c r="K6">
        <f>H6*I19/H17</f>
        <v>7.2</v>
      </c>
      <c r="L6" s="72"/>
      <c r="M6" s="93"/>
      <c r="N6" s="72"/>
    </row>
    <row r="7" spans="1:14" ht="22.5">
      <c r="A7" s="74" t="s">
        <v>78</v>
      </c>
      <c r="B7" s="242">
        <v>6</v>
      </c>
      <c r="C7" s="223">
        <v>10</v>
      </c>
      <c r="D7" s="243">
        <v>103</v>
      </c>
      <c r="E7" s="243">
        <v>22</v>
      </c>
      <c r="F7" s="223">
        <v>14</v>
      </c>
      <c r="G7" s="223">
        <v>143</v>
      </c>
      <c r="H7" s="172">
        <f t="shared" si="0"/>
        <v>22</v>
      </c>
      <c r="I7" s="244">
        <v>17</v>
      </c>
      <c r="J7" s="44"/>
      <c r="K7">
        <f>H7*I19/H17</f>
        <v>17.600000000000001</v>
      </c>
      <c r="L7" s="72"/>
      <c r="M7" s="93"/>
      <c r="N7" s="72"/>
    </row>
    <row r="8" spans="1:14" ht="22.5">
      <c r="A8" s="74" t="s">
        <v>79</v>
      </c>
      <c r="B8" s="242">
        <v>28</v>
      </c>
      <c r="C8" s="223">
        <v>24</v>
      </c>
      <c r="D8" s="243">
        <v>44</v>
      </c>
      <c r="E8" s="243">
        <v>45</v>
      </c>
      <c r="F8" s="223">
        <v>8</v>
      </c>
      <c r="G8" s="223">
        <v>205</v>
      </c>
      <c r="H8" s="172">
        <f t="shared" si="0"/>
        <v>44</v>
      </c>
      <c r="I8" s="244">
        <v>35</v>
      </c>
      <c r="J8" s="44"/>
      <c r="K8">
        <f>H8*I19/H17</f>
        <v>35.200000000000003</v>
      </c>
      <c r="L8" s="72"/>
      <c r="M8" s="93"/>
      <c r="N8" s="72"/>
    </row>
    <row r="9" spans="1:14" ht="22.5">
      <c r="A9" s="74" t="s">
        <v>80</v>
      </c>
      <c r="B9" s="242">
        <v>173</v>
      </c>
      <c r="C9" s="223">
        <v>47</v>
      </c>
      <c r="D9" s="243">
        <v>30</v>
      </c>
      <c r="E9" s="243">
        <v>174</v>
      </c>
      <c r="F9" s="223">
        <v>22</v>
      </c>
      <c r="G9" s="223">
        <v>470</v>
      </c>
      <c r="H9" s="172">
        <f t="shared" si="0"/>
        <v>47</v>
      </c>
      <c r="I9" s="244">
        <v>38</v>
      </c>
      <c r="J9" s="44"/>
      <c r="K9">
        <f>H9*I19/H17</f>
        <v>37.6</v>
      </c>
      <c r="L9" s="72"/>
      <c r="M9" s="93"/>
      <c r="N9" s="72"/>
    </row>
    <row r="10" spans="1:14" ht="22.5">
      <c r="A10" s="74" t="s">
        <v>81</v>
      </c>
      <c r="B10" s="242">
        <v>71</v>
      </c>
      <c r="C10" s="223">
        <v>186</v>
      </c>
      <c r="D10" s="243">
        <v>76</v>
      </c>
      <c r="E10" s="243">
        <v>259</v>
      </c>
      <c r="F10" s="223">
        <v>45</v>
      </c>
      <c r="G10" s="223">
        <v>930</v>
      </c>
      <c r="H10" s="172">
        <f t="shared" si="0"/>
        <v>186</v>
      </c>
      <c r="I10" s="244">
        <v>149</v>
      </c>
      <c r="J10" s="44"/>
      <c r="K10">
        <f>H10*I19/H17</f>
        <v>148.80000000000001</v>
      </c>
      <c r="L10" s="72"/>
      <c r="M10" s="93"/>
      <c r="N10" s="72"/>
    </row>
    <row r="11" spans="1:14" ht="22.5">
      <c r="A11" s="74" t="s">
        <v>42</v>
      </c>
      <c r="B11" s="242"/>
      <c r="C11" s="223">
        <v>139</v>
      </c>
      <c r="D11" s="243">
        <v>165</v>
      </c>
      <c r="E11" s="243">
        <v>271</v>
      </c>
      <c r="F11" s="223">
        <v>79</v>
      </c>
      <c r="G11" s="223">
        <v>1004</v>
      </c>
      <c r="H11" s="172">
        <f t="shared" si="0"/>
        <v>165</v>
      </c>
      <c r="I11" s="244">
        <v>132</v>
      </c>
      <c r="J11" s="44"/>
      <c r="K11">
        <f>H11*I19/H17</f>
        <v>132.00000000000003</v>
      </c>
      <c r="L11" s="72"/>
      <c r="M11" s="93"/>
      <c r="N11" s="72"/>
    </row>
    <row r="12" spans="1:14" ht="22.5">
      <c r="A12" s="74" t="s">
        <v>43</v>
      </c>
      <c r="B12" s="242"/>
      <c r="C12" s="223">
        <v>115</v>
      </c>
      <c r="D12" s="243">
        <v>221</v>
      </c>
      <c r="E12" s="243">
        <v>346</v>
      </c>
      <c r="F12" s="223">
        <v>111</v>
      </c>
      <c r="G12" s="223">
        <v>763</v>
      </c>
      <c r="H12" s="172">
        <f t="shared" si="0"/>
        <v>221</v>
      </c>
      <c r="I12" s="244">
        <v>176</v>
      </c>
      <c r="J12" s="44"/>
      <c r="K12">
        <f>H12*I19/H17</f>
        <v>176.8</v>
      </c>
      <c r="M12" s="93"/>
    </row>
    <row r="13" spans="1:14" ht="22.5">
      <c r="A13" s="74" t="s">
        <v>44</v>
      </c>
      <c r="B13" s="242"/>
      <c r="C13" s="223">
        <v>44</v>
      </c>
      <c r="D13" s="243">
        <v>152</v>
      </c>
      <c r="E13" s="243">
        <v>320</v>
      </c>
      <c r="F13" s="223">
        <v>59</v>
      </c>
      <c r="G13" s="223">
        <v>298</v>
      </c>
      <c r="H13" s="172">
        <f t="shared" si="0"/>
        <v>152</v>
      </c>
      <c r="I13" s="244">
        <v>122</v>
      </c>
      <c r="J13" s="44"/>
      <c r="K13">
        <f>H13*I19/H17</f>
        <v>121.60000000000002</v>
      </c>
      <c r="M13" s="93"/>
    </row>
    <row r="14" spans="1:14" ht="22.5">
      <c r="A14" s="74" t="s">
        <v>45</v>
      </c>
      <c r="B14" s="242"/>
      <c r="C14" s="223">
        <v>18</v>
      </c>
      <c r="D14" s="243">
        <v>119</v>
      </c>
      <c r="E14" s="243">
        <v>204</v>
      </c>
      <c r="F14" s="223">
        <v>24</v>
      </c>
      <c r="G14" s="223">
        <v>94</v>
      </c>
      <c r="H14" s="172">
        <f t="shared" si="0"/>
        <v>94</v>
      </c>
      <c r="I14" s="244">
        <v>75</v>
      </c>
      <c r="J14" s="44"/>
      <c r="K14">
        <f>H14*I19/H17</f>
        <v>75.2</v>
      </c>
      <c r="M14" s="93"/>
    </row>
    <row r="15" spans="1:14" ht="22.5">
      <c r="A15" s="74" t="s">
        <v>46</v>
      </c>
      <c r="B15" s="242"/>
      <c r="C15" s="223">
        <v>6</v>
      </c>
      <c r="D15" s="243">
        <v>44</v>
      </c>
      <c r="E15" s="243">
        <v>228</v>
      </c>
      <c r="F15" s="223">
        <v>18</v>
      </c>
      <c r="G15" s="223">
        <v>20</v>
      </c>
      <c r="H15" s="172">
        <f t="shared" si="0"/>
        <v>20</v>
      </c>
      <c r="I15" s="244">
        <v>16</v>
      </c>
      <c r="J15" s="44"/>
      <c r="K15">
        <f>H15*I19/H17</f>
        <v>16.000000000000004</v>
      </c>
      <c r="M15" s="93"/>
    </row>
    <row r="16" spans="1:14" ht="22.5">
      <c r="A16" s="74" t="s">
        <v>47</v>
      </c>
      <c r="B16" s="242"/>
      <c r="C16" s="223">
        <v>3</v>
      </c>
      <c r="D16" s="243">
        <v>21</v>
      </c>
      <c r="E16" s="243">
        <v>130</v>
      </c>
      <c r="F16" s="223">
        <v>12</v>
      </c>
      <c r="G16" s="223">
        <v>5</v>
      </c>
      <c r="H16" s="172">
        <f t="shared" si="0"/>
        <v>12</v>
      </c>
      <c r="I16" s="244">
        <v>10</v>
      </c>
      <c r="J16" s="44"/>
      <c r="K16" s="44">
        <f>H16*I19/H17</f>
        <v>9.6000000000000014</v>
      </c>
      <c r="M16" s="93"/>
    </row>
    <row r="17" spans="1:13">
      <c r="A17" s="173" t="s">
        <v>48</v>
      </c>
      <c r="B17" s="130">
        <f t="shared" ref="B17:G17" si="1">SUM(B5:B16)</f>
        <v>289</v>
      </c>
      <c r="C17" s="130">
        <f t="shared" si="1"/>
        <v>617</v>
      </c>
      <c r="D17" s="195">
        <f t="shared" si="1"/>
        <v>1184</v>
      </c>
      <c r="E17" s="174">
        <f t="shared" si="1"/>
        <v>2015</v>
      </c>
      <c r="F17" s="174">
        <f t="shared" si="1"/>
        <v>402</v>
      </c>
      <c r="G17" s="174">
        <f t="shared" si="1"/>
        <v>4139</v>
      </c>
      <c r="H17" s="113">
        <f>SUM(H5:H16)</f>
        <v>988</v>
      </c>
      <c r="I17" s="245">
        <f>SUM(I5:I16)</f>
        <v>790</v>
      </c>
      <c r="J17" s="176">
        <f>I17*100000/1305058</f>
        <v>60.533708080407152</v>
      </c>
      <c r="K17" s="177">
        <f>SUM(K5:K16)</f>
        <v>790.40000000000009</v>
      </c>
      <c r="L17" s="178"/>
      <c r="M17" s="93"/>
    </row>
    <row r="18" spans="1:13" ht="23.25">
      <c r="A18" s="15" t="s">
        <v>520</v>
      </c>
      <c r="B18" s="15"/>
      <c r="C18" s="15"/>
      <c r="D18" s="15"/>
      <c r="E18" s="15"/>
      <c r="F18" s="15"/>
      <c r="G18" s="15"/>
      <c r="H18" s="246"/>
      <c r="I18" s="76" t="s">
        <v>363</v>
      </c>
    </row>
    <row r="19" spans="1:13">
      <c r="E19" s="149"/>
      <c r="H19" s="149"/>
      <c r="I19" s="148">
        <f>0.8*H17</f>
        <v>790.40000000000009</v>
      </c>
    </row>
  </sheetData>
  <phoneticPr fontId="3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รายเดือน61</vt:lpstr>
      <vt:lpstr>แยก3 รหัส</vt:lpstr>
      <vt:lpstr> สัปดาห์ 23  (อำเภอ)</vt:lpstr>
      <vt:lpstr>มัธยฐานรายอำเภอ61</vt:lpstr>
      <vt:lpstr>รายตำบล wk23 </vt:lpstr>
      <vt:lpstr>รายหมู่บ้าน</vt:lpstr>
      <vt:lpstr>รายเดือน 5 ปี 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Windows User</cp:lastModifiedBy>
  <cp:lastPrinted>2018-06-11T14:58:58Z</cp:lastPrinted>
  <dcterms:created xsi:type="dcterms:W3CDTF">2003-01-11T05:04:10Z</dcterms:created>
  <dcterms:modified xsi:type="dcterms:W3CDTF">2018-06-16T23:25:17Z</dcterms:modified>
</cp:coreProperties>
</file>